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1.4.1.2" sheetId="1" r:id="rId1"/>
  </sheets>
  <definedNames>
    <definedName name="_xlnm.Print_Area" localSheetId="0">'1.4.1.2'!$B$1:$S$133</definedName>
  </definedNames>
  <calcPr fullCalcOnLoad="1"/>
</workbook>
</file>

<file path=xl/sharedStrings.xml><?xml version="1.0" encoding="utf-8"?>
<sst xmlns="http://schemas.openxmlformats.org/spreadsheetml/2006/main" count="334" uniqueCount="125">
  <si>
    <t>1.4.1.2 ANÀLISI DE LA DURADA</t>
  </si>
  <si>
    <t>Estudis de 1r i 2n cicles. Centres propis</t>
  </si>
  <si>
    <t>Centre</t>
  </si>
  <si>
    <t>Estudi</t>
  </si>
  <si>
    <t>DURADA DELS ESTUDIS (2)</t>
  </si>
  <si>
    <t>Nous de 1r n anys enrere (3)</t>
  </si>
  <si>
    <t>Temps previst</t>
  </si>
  <si>
    <t>1 any més del temps previst</t>
  </si>
  <si>
    <t>2 anys més del temps previst</t>
  </si>
  <si>
    <t>3 o més anys més del temps previst</t>
  </si>
  <si>
    <t>Nombre</t>
  </si>
  <si>
    <t>Mitjana de permanència (1)</t>
  </si>
  <si>
    <t xml:space="preserve">Nombre </t>
  </si>
  <si>
    <t>%</t>
  </si>
  <si>
    <t>200</t>
  </si>
  <si>
    <t>FME</t>
  </si>
  <si>
    <t>01</t>
  </si>
  <si>
    <t>Llic. en Matemàtiques</t>
  </si>
  <si>
    <t>210</t>
  </si>
  <si>
    <t>ETSAB</t>
  </si>
  <si>
    <t>Arquitecte</t>
  </si>
  <si>
    <t>Eng. Industrial</t>
  </si>
  <si>
    <t>230</t>
  </si>
  <si>
    <t>ETSETB</t>
  </si>
  <si>
    <t>Eng. de Telecomunicació</t>
  </si>
  <si>
    <t>ETSEIB</t>
  </si>
  <si>
    <t>04</t>
  </si>
  <si>
    <t>Eng. Química</t>
  </si>
  <si>
    <t>ETSECCPB</t>
  </si>
  <si>
    <t>Eng. de Camins, Canals i Ports</t>
  </si>
  <si>
    <t>Eng. Geològica</t>
  </si>
  <si>
    <t>270</t>
  </si>
  <si>
    <t>FIB</t>
  </si>
  <si>
    <t>02</t>
  </si>
  <si>
    <t>Eng. en Informàtica</t>
  </si>
  <si>
    <t>290</t>
  </si>
  <si>
    <t>ETSAV</t>
  </si>
  <si>
    <t>Arquitectura</t>
  </si>
  <si>
    <t>Estudis de 2n cicles. Centres propis</t>
  </si>
  <si>
    <t>03</t>
  </si>
  <si>
    <t>Llic. en Ciències i Tèc. Estadístiques</t>
  </si>
  <si>
    <t>220</t>
  </si>
  <si>
    <t>Eng. en Automàtica i Electrònica Industrial</t>
  </si>
  <si>
    <t>Eng. en Organització Industrial</t>
  </si>
  <si>
    <t>Eng. en Electrònica</t>
  </si>
  <si>
    <t>05</t>
  </si>
  <si>
    <t>Eng. de Materials</t>
  </si>
  <si>
    <t>FNB</t>
  </si>
  <si>
    <t>Llic. de Nàutica i Transport Marítim</t>
  </si>
  <si>
    <t>Llic. en Màquines Navals</t>
  </si>
  <si>
    <t>EPSC</t>
  </si>
  <si>
    <t>EPSEB</t>
  </si>
  <si>
    <t>Eng. en Organització Ind., orientat a l'edificació</t>
  </si>
  <si>
    <t>EPSEVG</t>
  </si>
  <si>
    <t>10</t>
  </si>
  <si>
    <t>Estudis de 1r cicle. Centres propis</t>
  </si>
  <si>
    <t>Dipl. en Estadística</t>
  </si>
  <si>
    <t>Eng. Tècn. en Obres Públiques</t>
  </si>
  <si>
    <t>Eng. Tècn. en Informàtica de Gestió</t>
  </si>
  <si>
    <t>Eng. Tècn. en Informàtica de Sistemes</t>
  </si>
  <si>
    <t>Dipl. en Màquines Navals</t>
  </si>
  <si>
    <t>Dipl. en Navegació Marítima</t>
  </si>
  <si>
    <t>06</t>
  </si>
  <si>
    <t>Eng. Tècn. Naval en Propulsió i Serveis del Vaixell</t>
  </si>
  <si>
    <t>Eng. Tècn. de Telecomunicació -Sist. de Telecomunicació</t>
  </si>
  <si>
    <t>Eng. Tècn. de Telecomunicació -Telemàtica</t>
  </si>
  <si>
    <t>Eng. Tècn. Aeronàutic - Aeronavegació</t>
  </si>
  <si>
    <t>Arquitecte Tècnic</t>
  </si>
  <si>
    <t>Eng. Tècn. en Topografia</t>
  </si>
  <si>
    <t>EUETIT</t>
  </si>
  <si>
    <t>Eng. Tècn. Industrial -Tèxtil</t>
  </si>
  <si>
    <t>Eng. Tècn. Industrial -Mecànica</t>
  </si>
  <si>
    <t>Eng. Tècn. Industrial -Química Industrial</t>
  </si>
  <si>
    <t>Eng. Tècn. Industrial -Electrònica Industrial</t>
  </si>
  <si>
    <t>Eng. Tècn. Industrial -Electricitat</t>
  </si>
  <si>
    <t>07</t>
  </si>
  <si>
    <t>Eng. Tècn. de Telecomunicació - So i imatge</t>
  </si>
  <si>
    <t>EUPM</t>
  </si>
  <si>
    <t>Eng. Tècn. de Mines -Explotació de Mines</t>
  </si>
  <si>
    <t>Eng. Tècn. de Telec. -Sistemes Electrònics</t>
  </si>
  <si>
    <t>08</t>
  </si>
  <si>
    <t>09</t>
  </si>
  <si>
    <t>EUOOT</t>
  </si>
  <si>
    <t>Dipl. en Òptica i Optometria</t>
  </si>
  <si>
    <t>Estudis de 1r cicle. Centres adscrits</t>
  </si>
  <si>
    <t>EUNCET</t>
  </si>
  <si>
    <t>Dipl. en Ciències Empresarials</t>
  </si>
  <si>
    <t>EAE</t>
  </si>
  <si>
    <t>EUETIB</t>
  </si>
  <si>
    <t>Eng. Tècn. Industrial, esp. en Mecànica</t>
  </si>
  <si>
    <t>Eng. Tècn. Industrial, esp. en Electricitat</t>
  </si>
  <si>
    <t>Eng. Tècn. Industrial, esp. en Química Industrial</t>
  </si>
  <si>
    <t>Eng. Tècn. Industrial, esp. en Electrònica Industrial</t>
  </si>
  <si>
    <t>EUETAB-ESAB</t>
  </si>
  <si>
    <t>Eng. Tècn. Agrícola, esp. en Indústries Agràries i Alimentàries</t>
  </si>
  <si>
    <t>Eng. Tècn. Agrícola, esp. en Explotacions Agropecuàries</t>
  </si>
  <si>
    <t>Eng. Tècn. Agrícola, esp. en Hortofructicultura i Jardineria</t>
  </si>
  <si>
    <t>EUPMT</t>
  </si>
  <si>
    <t>Eng. Tècn. de Telecomunicació, esp. en Telemàtica</t>
  </si>
  <si>
    <t>EUETII</t>
  </si>
  <si>
    <t>EUETTPC</t>
  </si>
  <si>
    <t>Eng. Tècn. In. en Tèxtil</t>
  </si>
  <si>
    <t>ETSEIAT</t>
  </si>
  <si>
    <t>TOTAL ESTUDIS DE 1R I 2N CICLES. CENTRES DOCENTS</t>
  </si>
  <si>
    <t>TOTAL ESTUDIS DE 2N CICLE. CENTRES DOCENTS</t>
  </si>
  <si>
    <t>EPSEM</t>
  </si>
  <si>
    <t>TOTAL ESTUDIS DE 1R CICLE. CENTRES PROPIS</t>
  </si>
  <si>
    <t>TOTAL CENTRES PROPIS</t>
  </si>
  <si>
    <t>TOTAL ESTUDIS DE 1R CICLE. CENTRES ADSCRITS</t>
  </si>
  <si>
    <t>TOTAL UPC</t>
  </si>
  <si>
    <t>% titulats/ades en el temps previst vs. nous de 1r n anys enrere</t>
  </si>
  <si>
    <t>% de titulats/ades en funció de la durada dels estudis</t>
  </si>
  <si>
    <t>1.4.1 Titulades/ats d'estudis de 1r i 2n cicles</t>
  </si>
  <si>
    <r>
      <t>Durada dels estudis</t>
    </r>
    <r>
      <rPr>
        <b/>
        <vertAlign val="superscript"/>
        <sz val="10"/>
        <color indexed="9"/>
        <rFont val="Arial"/>
        <family val="2"/>
      </rPr>
      <t xml:space="preserve"> (2)</t>
    </r>
  </si>
  <si>
    <r>
      <t xml:space="preserve">Mitjana de permanència </t>
    </r>
    <r>
      <rPr>
        <b/>
        <vertAlign val="superscript"/>
        <sz val="10"/>
        <color indexed="9"/>
        <rFont val="Arial"/>
        <family val="2"/>
      </rPr>
      <t>(1)</t>
    </r>
  </si>
  <si>
    <t>Nous de 1r n anys enrere</t>
  </si>
  <si>
    <t>% titulades/ats en el temps previst vs. nous de 1r n anys enrere</t>
  </si>
  <si>
    <t>% de titulades/ats en funció de la durada dels estudis</t>
  </si>
  <si>
    <r>
      <t>(1)</t>
    </r>
    <r>
      <rPr>
        <sz val="8"/>
        <color indexed="56"/>
        <rFont val="Arial"/>
        <family val="2"/>
      </rPr>
      <t xml:space="preserve"> Aquesta mitjana s'ha estimat considerant totes les titulades/ats (amb PFC, si s'escau, inclòs) i s'obté de dividir els cursos acumulats pel nombre de titulades/ats</t>
    </r>
  </si>
  <si>
    <r>
      <t>(2)</t>
    </r>
    <r>
      <rPr>
        <sz val="8"/>
        <color indexed="56"/>
        <rFont val="Arial"/>
        <family val="2"/>
      </rPr>
      <t xml:space="preserve"> El valor d' n depèn de la durada dels plans d'estudis. És a dir, n=2 per als estudis de 2n cicle, n=3 i n=4 per als estudis de 1r cicle i n=5 per als de 1r i 2n cicle llarg</t>
    </r>
  </si>
  <si>
    <t>Dades a maig 2008</t>
  </si>
  <si>
    <t>ANY ACADÈMIC 2006-2007</t>
  </si>
  <si>
    <t>Eng. de Mines</t>
  </si>
  <si>
    <t>Titulades/ats 2006-2007</t>
  </si>
  <si>
    <t>Titulats/ades 2006-2007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</si>
</sst>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0.0%"/>
    <numFmt numFmtId="166" formatCode="0.0"/>
    <numFmt numFmtId="167" formatCode="#,##0.0"/>
    <numFmt numFmtId="168" formatCode="_(#,##0_);_(\(#,##0\);_(&quot;-&quot;_);_(@_)"/>
  </numFmts>
  <fonts count="12">
    <font>
      <sz val="10"/>
      <name val="Arial"/>
      <family val="0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8"/>
      <color indexed="5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vertAlign val="superscript"/>
      <sz val="10"/>
      <color indexed="9"/>
      <name val="Arial"/>
      <family val="2"/>
    </font>
    <font>
      <vertAlign val="superscript"/>
      <sz val="8"/>
      <color indexed="5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1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thick"/>
      <bottom style="thick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</borders>
  <cellStyleXfs count="5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1" applyNumberFormat="0" applyFont="0" applyFill="0" applyAlignment="0" applyProtection="0"/>
    <xf numFmtId="0" fontId="0" fillId="0" borderId="2" applyNumberFormat="0" applyFont="0" applyFill="0" applyAlignment="0" applyProtection="0"/>
    <xf numFmtId="0" fontId="0" fillId="0" borderId="3" applyNumberFormat="0" applyFont="0" applyFill="0" applyAlignment="0" applyProtection="0"/>
    <xf numFmtId="0" fontId="0" fillId="0" borderId="4" applyNumberFormat="0" applyFont="0" applyFill="0" applyAlignment="0" applyProtection="0"/>
    <xf numFmtId="0" fontId="3" fillId="0" borderId="5" applyNumberFormat="0" applyFont="0" applyFill="0" applyAlignment="0" applyProtection="0"/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  <protection/>
    </xf>
    <xf numFmtId="0" fontId="1" fillId="4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2" borderId="10">
      <alignment horizontal="left" vertical="center"/>
      <protection/>
    </xf>
    <xf numFmtId="0" fontId="1" fillId="5" borderId="10">
      <alignment horizontal="left" vertical="center"/>
      <protection/>
    </xf>
    <xf numFmtId="0" fontId="6" fillId="6" borderId="0">
      <alignment horizontal="left" vertical="center"/>
      <protection/>
    </xf>
    <xf numFmtId="3" fontId="2" fillId="7" borderId="10" applyNumberFormat="0">
      <alignment vertical="center"/>
      <protection/>
    </xf>
    <xf numFmtId="3" fontId="2" fillId="8" borderId="10" applyNumberFormat="0">
      <alignment vertical="center"/>
      <protection/>
    </xf>
    <xf numFmtId="4" fontId="2" fillId="2" borderId="10" applyNumberFormat="0">
      <alignment vertical="center"/>
      <protection/>
    </xf>
    <xf numFmtId="4" fontId="2" fillId="5" borderId="10" applyNumberFormat="0">
      <alignment vertical="center"/>
      <protection/>
    </xf>
    <xf numFmtId="0" fontId="2" fillId="9" borderId="10">
      <alignment horizontal="left" vertical="center"/>
      <protection/>
    </xf>
    <xf numFmtId="0" fontId="3" fillId="10" borderId="10">
      <alignment horizontal="center" vertical="center"/>
      <protection/>
    </xf>
    <xf numFmtId="0" fontId="3" fillId="3" borderId="10">
      <alignment horizontal="center" vertical="center" wrapText="1"/>
      <protection/>
    </xf>
    <xf numFmtId="3" fontId="2" fillId="2" borderId="0" applyNumberFormat="0">
      <alignment vertical="center"/>
      <protection/>
    </xf>
    <xf numFmtId="4" fontId="1" fillId="2" borderId="10" applyNumberFormat="0">
      <alignment vertical="center"/>
      <protection/>
    </xf>
    <xf numFmtId="0" fontId="3" fillId="3" borderId="10">
      <alignment horizontal="center" vertical="center"/>
      <protection/>
    </xf>
    <xf numFmtId="4" fontId="1" fillId="5" borderId="10" applyNumberFormat="0">
      <alignment vertical="center"/>
      <protection/>
    </xf>
    <xf numFmtId="4" fontId="1" fillId="4" borderId="10" applyNumberFormat="0">
      <alignment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 applyNumberFormat="0" applyProtection="0">
      <alignment horizontal="right"/>
    </xf>
    <xf numFmtId="0" fontId="5" fillId="0" borderId="11" applyAlignment="0">
      <protection/>
    </xf>
  </cellStyleXfs>
  <cellXfs count="106">
    <xf numFmtId="0" fontId="0" fillId="0" borderId="0" xfId="0" applyAlignment="1">
      <alignment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6" borderId="5" xfId="19" applyFill="1" applyAlignment="1">
      <alignment vertical="center"/>
    </xf>
    <xf numFmtId="0" fontId="0" fillId="6" borderId="9" xfId="23" applyFill="1" applyAlignment="1">
      <alignment horizontal="center" vertical="center"/>
    </xf>
    <xf numFmtId="0" fontId="0" fillId="6" borderId="9" xfId="23" applyFill="1" applyAlignment="1">
      <alignment vertical="center"/>
    </xf>
    <xf numFmtId="0" fontId="0" fillId="6" borderId="8" xfId="22" applyFill="1" applyAlignment="1">
      <alignment vertical="center"/>
    </xf>
    <xf numFmtId="0" fontId="3" fillId="3" borderId="10" xfId="36">
      <alignment horizontal="center" vertical="center" wrapText="1"/>
      <protection/>
    </xf>
    <xf numFmtId="0" fontId="0" fillId="6" borderId="6" xfId="20" applyFill="1" applyAlignment="1">
      <alignment vertical="center"/>
    </xf>
    <xf numFmtId="10" fontId="0" fillId="6" borderId="6" xfId="20" applyNumberFormat="1" applyFill="1" applyAlignment="1">
      <alignment vertical="center"/>
    </xf>
    <xf numFmtId="0" fontId="1" fillId="9" borderId="12" xfId="34" applyFont="1" applyFill="1" applyBorder="1" applyAlignment="1">
      <alignment horizontal="left" vertical="center"/>
      <protection/>
    </xf>
    <xf numFmtId="0" fontId="1" fillId="9" borderId="13" xfId="34" applyFont="1" applyFill="1" applyBorder="1" applyAlignment="1">
      <alignment horizontal="left" vertical="center"/>
      <protection/>
    </xf>
    <xf numFmtId="0" fontId="1" fillId="9" borderId="10" xfId="34" applyFont="1" applyFill="1" applyAlignment="1">
      <alignment horizontal="left" vertical="center"/>
      <protection/>
    </xf>
    <xf numFmtId="0" fontId="1" fillId="9" borderId="10" xfId="34" applyFont="1" applyFill="1">
      <alignment horizontal="left" vertical="center"/>
      <protection/>
    </xf>
    <xf numFmtId="0" fontId="0" fillId="6" borderId="0" xfId="0" applyFill="1" applyAlignment="1">
      <alignment/>
    </xf>
    <xf numFmtId="0" fontId="0" fillId="6" borderId="7" xfId="21" applyFill="1" applyAlignment="1">
      <alignment horizontal="center" vertical="center"/>
    </xf>
    <xf numFmtId="0" fontId="0" fillId="6" borderId="7" xfId="21" applyFill="1" applyAlignment="1">
      <alignment vertical="center"/>
    </xf>
    <xf numFmtId="0" fontId="0" fillId="6" borderId="8" xfId="22" applyFill="1" applyAlignment="1">
      <alignment/>
    </xf>
    <xf numFmtId="10" fontId="0" fillId="6" borderId="2" xfId="16" applyNumberFormat="1" applyFill="1" applyAlignment="1">
      <alignment vertical="center"/>
    </xf>
    <xf numFmtId="0" fontId="0" fillId="6" borderId="4" xfId="18" applyFill="1" applyAlignment="1">
      <alignment/>
    </xf>
    <xf numFmtId="0" fontId="2" fillId="7" borderId="10" xfId="30">
      <alignment vertical="center"/>
      <protection/>
    </xf>
    <xf numFmtId="3" fontId="2" fillId="7" borderId="10" xfId="30" applyNumberFormat="1">
      <alignment vertical="center"/>
      <protection/>
    </xf>
    <xf numFmtId="0" fontId="2" fillId="8" borderId="10" xfId="31">
      <alignment vertical="center"/>
      <protection/>
    </xf>
    <xf numFmtId="3" fontId="2" fillId="8" borderId="10" xfId="31" applyNumberFormat="1">
      <alignment vertical="center"/>
      <protection/>
    </xf>
    <xf numFmtId="3" fontId="2" fillId="8" borderId="10" xfId="31" applyNumberFormat="1" quotePrefix="1">
      <alignment vertical="center"/>
      <protection/>
    </xf>
    <xf numFmtId="0" fontId="2" fillId="7" borderId="10" xfId="30" quotePrefix="1">
      <alignment vertical="center"/>
      <protection/>
    </xf>
    <xf numFmtId="0" fontId="2" fillId="8" borderId="10" xfId="31" quotePrefix="1">
      <alignment vertical="center"/>
      <protection/>
    </xf>
    <xf numFmtId="3" fontId="2" fillId="7" borderId="10" xfId="30" applyNumberFormat="1" quotePrefix="1">
      <alignment vertical="center"/>
      <protection/>
    </xf>
    <xf numFmtId="0" fontId="0" fillId="6" borderId="6" xfId="20" applyFill="1" applyAlignment="1">
      <alignment/>
    </xf>
    <xf numFmtId="0" fontId="0" fillId="6" borderId="7" xfId="21" applyFill="1" applyAlignment="1">
      <alignment/>
    </xf>
    <xf numFmtId="0" fontId="0" fillId="6" borderId="2" xfId="16" applyFill="1" applyAlignment="1">
      <alignment/>
    </xf>
    <xf numFmtId="0" fontId="6" fillId="6" borderId="0" xfId="29">
      <alignment horizontal="left" vertical="center"/>
      <protection/>
    </xf>
    <xf numFmtId="0" fontId="2" fillId="7" borderId="10" xfId="30" applyAlignment="1">
      <alignment horizontal="left" vertical="center"/>
      <protection/>
    </xf>
    <xf numFmtId="0" fontId="2" fillId="8" borderId="10" xfId="31" applyAlignment="1">
      <alignment horizontal="left" vertical="center"/>
      <protection/>
    </xf>
    <xf numFmtId="0" fontId="1" fillId="5" borderId="10" xfId="40">
      <alignment vertical="center"/>
      <protection/>
    </xf>
    <xf numFmtId="0" fontId="1" fillId="4" borderId="10" xfId="25" applyAlignment="1">
      <alignment horizontal="right" vertical="center"/>
      <protection/>
    </xf>
    <xf numFmtId="1" fontId="1" fillId="4" borderId="10" xfId="41" applyNumberFormat="1" applyAlignment="1">
      <alignment horizontal="right" vertical="center"/>
      <protection/>
    </xf>
    <xf numFmtId="0" fontId="1" fillId="4" borderId="10" xfId="41" applyAlignment="1">
      <alignment horizontal="right" vertical="center"/>
      <protection/>
    </xf>
    <xf numFmtId="3" fontId="1" fillId="4" borderId="10" xfId="41" applyNumberFormat="1">
      <alignment vertical="center"/>
      <protection/>
    </xf>
    <xf numFmtId="3" fontId="1" fillId="4" borderId="10" xfId="41" applyNumberFormat="1" applyAlignment="1">
      <alignment horizontal="right" vertical="center"/>
      <protection/>
    </xf>
    <xf numFmtId="3" fontId="1" fillId="5" borderId="10" xfId="40" applyNumberFormat="1">
      <alignment vertical="center"/>
      <protection/>
    </xf>
    <xf numFmtId="3" fontId="1" fillId="4" borderId="10" xfId="25" applyNumberFormat="1" applyAlignment="1">
      <alignment horizontal="right" vertical="center"/>
      <protection/>
    </xf>
    <xf numFmtId="0" fontId="2" fillId="8" borderId="10" xfId="31" applyFont="1" applyAlignment="1">
      <alignment horizontal="right" vertical="center"/>
      <protection/>
    </xf>
    <xf numFmtId="0" fontId="2" fillId="7" borderId="10" xfId="30" applyFont="1">
      <alignment vertical="center"/>
      <protection/>
    </xf>
    <xf numFmtId="0" fontId="2" fillId="8" borderId="10" xfId="31" applyFont="1">
      <alignment vertical="center"/>
      <protection/>
    </xf>
    <xf numFmtId="0" fontId="2" fillId="7" borderId="10" xfId="30" applyAlignment="1">
      <alignment horizontal="center" vertical="center"/>
      <protection/>
    </xf>
    <xf numFmtId="0" fontId="2" fillId="8" borderId="10" xfId="31" applyAlignment="1">
      <alignment horizontal="center" vertical="center"/>
      <protection/>
    </xf>
    <xf numFmtId="0" fontId="2" fillId="7" borderId="10" xfId="30" applyAlignment="1" quotePrefix="1">
      <alignment horizontal="center" vertical="center"/>
      <protection/>
    </xf>
    <xf numFmtId="0" fontId="2" fillId="8" borderId="10" xfId="31" applyAlignment="1" quotePrefix="1">
      <alignment horizontal="center" vertical="center"/>
      <protection/>
    </xf>
    <xf numFmtId="49" fontId="2" fillId="8" borderId="10" xfId="31" applyNumberFormat="1" applyAlignment="1">
      <alignment horizontal="center" vertical="center"/>
      <protection/>
    </xf>
    <xf numFmtId="0" fontId="4" fillId="6" borderId="7" xfId="21" applyFont="1" applyFill="1" applyAlignment="1">
      <alignment horizontal="center" vertical="center"/>
    </xf>
    <xf numFmtId="0" fontId="4" fillId="6" borderId="7" xfId="21" applyFont="1" applyFill="1" applyAlignment="1">
      <alignment vertical="center"/>
    </xf>
    <xf numFmtId="0" fontId="4" fillId="6" borderId="7" xfId="21" applyFont="1" applyFill="1" applyAlignment="1">
      <alignment horizontal="left" vertical="center"/>
    </xf>
    <xf numFmtId="2" fontId="4" fillId="6" borderId="7" xfId="21" applyNumberFormat="1" applyFont="1" applyFill="1" applyAlignment="1">
      <alignment horizontal="center" vertical="center"/>
    </xf>
    <xf numFmtId="165" fontId="1" fillId="4" borderId="10" xfId="41" applyNumberFormat="1" applyAlignment="1">
      <alignment horizontal="right" vertical="center"/>
      <protection/>
    </xf>
    <xf numFmtId="165" fontId="2" fillId="7" borderId="10" xfId="30" applyNumberFormat="1" applyAlignment="1">
      <alignment horizontal="right" vertical="center"/>
      <protection/>
    </xf>
    <xf numFmtId="165" fontId="2" fillId="8" borderId="10" xfId="31" applyNumberFormat="1" applyAlignment="1">
      <alignment horizontal="right" vertical="center"/>
      <protection/>
    </xf>
    <xf numFmtId="165" fontId="2" fillId="7" borderId="10" xfId="30" applyNumberFormat="1" applyFont="1" applyAlignment="1">
      <alignment horizontal="right" vertical="center"/>
      <protection/>
    </xf>
    <xf numFmtId="165" fontId="1" fillId="5" borderId="10" xfId="40" applyNumberFormat="1">
      <alignment vertical="center"/>
      <protection/>
    </xf>
    <xf numFmtId="165" fontId="1" fillId="4" borderId="10" xfId="41" applyNumberFormat="1">
      <alignment vertical="center"/>
      <protection/>
    </xf>
    <xf numFmtId="0" fontId="2" fillId="6" borderId="7" xfId="21" applyFont="1" applyFill="1" applyAlignment="1">
      <alignment/>
    </xf>
    <xf numFmtId="0" fontId="1" fillId="9" borderId="14" xfId="34" applyFont="1" applyFill="1" applyBorder="1" applyAlignment="1">
      <alignment horizontal="left" vertical="center"/>
      <protection/>
    </xf>
    <xf numFmtId="0" fontId="1" fillId="9" borderId="13" xfId="34" applyFont="1" applyFill="1" applyBorder="1" applyAlignment="1">
      <alignment vertical="center"/>
      <protection/>
    </xf>
    <xf numFmtId="0" fontId="1" fillId="9" borderId="10" xfId="34" applyFont="1" applyFill="1" applyAlignment="1">
      <alignment vertical="center"/>
      <protection/>
    </xf>
    <xf numFmtId="0" fontId="1" fillId="9" borderId="15" xfId="34" applyFont="1" applyFill="1" applyBorder="1" applyAlignment="1">
      <alignment vertical="center"/>
      <protection/>
    </xf>
    <xf numFmtId="0" fontId="1" fillId="9" borderId="0" xfId="34" applyFont="1" applyFill="1" applyBorder="1">
      <alignment horizontal="left" vertical="center"/>
      <protection/>
    </xf>
    <xf numFmtId="0" fontId="0" fillId="6" borderId="3" xfId="17" applyFill="1" applyBorder="1" applyAlignment="1">
      <alignment vertical="center"/>
    </xf>
    <xf numFmtId="0" fontId="1" fillId="9" borderId="14" xfId="34" applyFont="1" applyFill="1" applyBorder="1" applyAlignment="1">
      <alignment vertical="center"/>
      <protection/>
    </xf>
    <xf numFmtId="1" fontId="2" fillId="7" borderId="10" xfId="30" applyNumberFormat="1">
      <alignment vertical="center"/>
      <protection/>
    </xf>
    <xf numFmtId="1" fontId="2" fillId="8" borderId="10" xfId="31" applyNumberFormat="1">
      <alignment vertical="center"/>
      <protection/>
    </xf>
    <xf numFmtId="0" fontId="2" fillId="7" borderId="10" xfId="30" applyAlignment="1" quotePrefix="1">
      <alignment horizontal="right" vertical="center"/>
      <protection/>
    </xf>
    <xf numFmtId="0" fontId="2" fillId="7" borderId="10" xfId="30" applyAlignment="1">
      <alignment horizontal="right" vertical="center"/>
      <protection/>
    </xf>
    <xf numFmtId="0" fontId="2" fillId="8" borderId="10" xfId="31" applyAlignment="1">
      <alignment horizontal="right" vertical="center"/>
      <protection/>
    </xf>
    <xf numFmtId="0" fontId="2" fillId="8" borderId="10" xfId="31" applyAlignment="1" quotePrefix="1">
      <alignment horizontal="right" vertical="center"/>
      <protection/>
    </xf>
    <xf numFmtId="3" fontId="2" fillId="7" borderId="10" xfId="30" applyNumberFormat="1" applyAlignment="1" quotePrefix="1">
      <alignment horizontal="right" vertical="center"/>
      <protection/>
    </xf>
    <xf numFmtId="9" fontId="2" fillId="8" borderId="10" xfId="31" applyNumberFormat="1" applyAlignment="1">
      <alignment horizontal="right" vertical="center"/>
      <protection/>
    </xf>
    <xf numFmtId="0" fontId="2" fillId="7" borderId="10" xfId="30" applyNumberFormat="1" applyAlignment="1">
      <alignment horizontal="center" vertical="center"/>
      <protection/>
    </xf>
    <xf numFmtId="0" fontId="2" fillId="8" borderId="10" xfId="31" applyNumberFormat="1" applyAlignment="1">
      <alignment horizontal="center" vertical="center"/>
      <protection/>
    </xf>
    <xf numFmtId="3" fontId="0" fillId="6" borderId="0" xfId="0" applyNumberFormat="1" applyFill="1" applyAlignment="1">
      <alignment/>
    </xf>
    <xf numFmtId="2" fontId="2" fillId="7" borderId="10" xfId="30" applyNumberFormat="1">
      <alignment vertical="center"/>
      <protection/>
    </xf>
    <xf numFmtId="2" fontId="2" fillId="8" borderId="10" xfId="31" applyNumberFormat="1">
      <alignment vertical="center"/>
      <protection/>
    </xf>
    <xf numFmtId="2" fontId="1" fillId="4" borderId="10" xfId="41" applyNumberFormat="1" applyAlignment="1">
      <alignment horizontal="right" vertical="center"/>
      <protection/>
    </xf>
    <xf numFmtId="2" fontId="1" fillId="5" borderId="10" xfId="40" applyNumberFormat="1">
      <alignment vertical="center"/>
      <protection/>
    </xf>
    <xf numFmtId="2" fontId="1" fillId="4" borderId="10" xfId="41" applyNumberFormat="1">
      <alignment vertical="center"/>
      <protection/>
    </xf>
    <xf numFmtId="4" fontId="2" fillId="7" borderId="10" xfId="30" applyNumberFormat="1">
      <alignment vertical="center"/>
      <protection/>
    </xf>
    <xf numFmtId="4" fontId="2" fillId="8" borderId="10" xfId="31" applyNumberFormat="1">
      <alignment vertical="center"/>
      <protection/>
    </xf>
    <xf numFmtId="4" fontId="1" fillId="5" borderId="10" xfId="40" applyNumberFormat="1">
      <alignment vertical="center"/>
      <protection/>
    </xf>
    <xf numFmtId="4" fontId="1" fillId="4" borderId="10" xfId="41" applyNumberFormat="1">
      <alignment vertical="center"/>
      <protection/>
    </xf>
    <xf numFmtId="0" fontId="3" fillId="3" borderId="10" xfId="36" applyFont="1">
      <alignment horizontal="center" vertical="center" wrapText="1"/>
      <protection/>
    </xf>
    <xf numFmtId="0" fontId="3" fillId="3" borderId="10" xfId="36">
      <alignment horizontal="center" vertical="center" wrapText="1"/>
      <protection/>
    </xf>
    <xf numFmtId="0" fontId="6" fillId="6" borderId="9" xfId="0" applyFont="1" applyFill="1" applyBorder="1" applyAlignment="1">
      <alignment horizontal="left"/>
    </xf>
    <xf numFmtId="0" fontId="11" fillId="6" borderId="0" xfId="29" applyFont="1" applyAlignment="1">
      <alignment horizontal="left" vertical="center"/>
      <protection/>
    </xf>
    <xf numFmtId="0" fontId="1" fillId="4" borderId="10" xfId="41" applyFont="1">
      <alignment vertical="center"/>
      <protection/>
    </xf>
    <xf numFmtId="0" fontId="1" fillId="4" borderId="10" xfId="41">
      <alignment vertical="center"/>
      <protection/>
    </xf>
    <xf numFmtId="0" fontId="1" fillId="4" borderId="0" xfId="37" applyFont="1" applyFill="1">
      <alignment vertical="center"/>
      <protection/>
    </xf>
    <xf numFmtId="0" fontId="1" fillId="5" borderId="10" xfId="40" applyFont="1">
      <alignment vertical="center"/>
      <protection/>
    </xf>
    <xf numFmtId="0" fontId="1" fillId="5" borderId="10" xfId="40">
      <alignment vertical="center"/>
      <protection/>
    </xf>
    <xf numFmtId="0" fontId="1" fillId="9" borderId="16" xfId="34" applyFont="1" applyFill="1" applyBorder="1" applyAlignment="1">
      <alignment horizontal="left" vertical="center"/>
      <protection/>
    </xf>
    <xf numFmtId="0" fontId="1" fillId="9" borderId="14" xfId="34" applyFont="1" applyFill="1" applyBorder="1" applyAlignment="1">
      <alignment horizontal="left" vertical="center"/>
      <protection/>
    </xf>
    <xf numFmtId="0" fontId="1" fillId="9" borderId="12" xfId="34" applyFont="1" applyFill="1" applyBorder="1" applyAlignment="1">
      <alignment horizontal="left" vertical="center"/>
      <protection/>
    </xf>
    <xf numFmtId="0" fontId="1" fillId="9" borderId="13" xfId="34" applyFont="1" applyFill="1" applyBorder="1" applyAlignment="1">
      <alignment horizontal="left" vertical="center"/>
      <protection/>
    </xf>
    <xf numFmtId="168" fontId="2" fillId="8" borderId="10" xfId="31" applyNumberFormat="1" applyFont="1" applyAlignment="1">
      <alignment horizontal="right" vertical="center"/>
      <protection/>
    </xf>
    <xf numFmtId="168" fontId="2" fillId="7" borderId="10" xfId="30" applyNumberFormat="1" applyFont="1" applyAlignment="1">
      <alignment horizontal="right" vertical="center"/>
      <protection/>
    </xf>
    <xf numFmtId="168" fontId="2" fillId="8" borderId="10" xfId="31" applyNumberFormat="1" applyAlignment="1">
      <alignment horizontal="right" vertical="center"/>
      <protection/>
    </xf>
    <xf numFmtId="168" fontId="2" fillId="7" borderId="10" xfId="30" applyNumberFormat="1" applyAlignment="1">
      <alignment horizontal="right" vertical="center"/>
      <protection/>
    </xf>
    <xf numFmtId="168" fontId="2" fillId="7" borderId="10" xfId="30" applyNumberFormat="1" applyFont="1" applyAlignment="1" quotePrefix="1">
      <alignment horizontal="right" vertical="center"/>
      <protection/>
    </xf>
  </cellXfs>
  <cellStyles count="37">
    <cellStyle name="Normal" xfId="0"/>
    <cellStyle name="BodeExteior" xfId="15"/>
    <cellStyle name="BordeEsqDI" xfId="16"/>
    <cellStyle name="BordeEsqDS" xfId="17"/>
    <cellStyle name="BordeEsqII" xfId="18"/>
    <cellStyle name="BordeEsqIS" xfId="19"/>
    <cellStyle name="BordeTablaDer" xfId="20"/>
    <cellStyle name="BordeTablaInf" xfId="21"/>
    <cellStyle name="BordeTablaIzq" xfId="22"/>
    <cellStyle name="BordeTablaSup" xfId="23"/>
    <cellStyle name="CMenuIzq" xfId="24"/>
    <cellStyle name="CMenuIzqTotal" xfId="25"/>
    <cellStyle name="CMenuIzqTotal0" xfId="26"/>
    <cellStyle name="CMenuIzqTotal1" xfId="27"/>
    <cellStyle name="CMenuIzqTotal2" xfId="28"/>
    <cellStyle name="comentario" xfId="29"/>
    <cellStyle name="fColor1" xfId="30"/>
    <cellStyle name="fColor2" xfId="31"/>
    <cellStyle name="fColor3" xfId="32"/>
    <cellStyle name="fColor4" xfId="33"/>
    <cellStyle name="fSubTitulo" xfId="34"/>
    <cellStyle name="fTitularOscura" xfId="35"/>
    <cellStyle name="fTitulo" xfId="36"/>
    <cellStyle name="fTotal0" xfId="37"/>
    <cellStyle name="fTotal1" xfId="38"/>
    <cellStyle name="fTotal1Columna" xfId="39"/>
    <cellStyle name="fTotal2" xfId="40"/>
    <cellStyle name="fTotal3" xfId="41"/>
    <cellStyle name="Hyperlink" xfId="42"/>
    <cellStyle name="Followed Hyperlink" xfId="43"/>
    <cellStyle name="Comma" xfId="44"/>
    <cellStyle name="Comma [0]" xfId="45"/>
    <cellStyle name="Currency" xfId="46"/>
    <cellStyle name="Currency [0]" xfId="47"/>
    <cellStyle name="Percent" xfId="48"/>
    <cellStyle name="SinEstilo" xfId="49"/>
    <cellStyle name="Total" xfId="5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133"/>
  <sheetViews>
    <sheetView tabSelected="1" zoomScaleSheetLayoutView="75" workbookViewId="0" topLeftCell="A1">
      <selection activeCell="T121" sqref="T121"/>
    </sheetView>
  </sheetViews>
  <sheetFormatPr defaultColWidth="11.421875" defaultRowHeight="12.75"/>
  <cols>
    <col min="1" max="1" width="2.140625" style="14" customWidth="1"/>
    <col min="2" max="2" width="0.5625" style="14" customWidth="1"/>
    <col min="3" max="3" width="5.28125" style="14" customWidth="1"/>
    <col min="4" max="4" width="15.421875" style="14" customWidth="1"/>
    <col min="5" max="5" width="6.140625" style="14" customWidth="1"/>
    <col min="6" max="6" width="53.57421875" style="14" bestFit="1" customWidth="1"/>
    <col min="7" max="7" width="11.421875" style="14" customWidth="1"/>
    <col min="8" max="8" width="14.00390625" style="14" customWidth="1"/>
    <col min="9" max="9" width="11.421875" style="14" customWidth="1"/>
    <col min="10" max="10" width="12.8515625" style="14" customWidth="1"/>
    <col min="11" max="18" width="11.421875" style="14" customWidth="1"/>
    <col min="19" max="19" width="0.5625" style="14" customWidth="1"/>
    <col min="20" max="16384" width="11.421875" style="14" customWidth="1"/>
  </cols>
  <sheetData>
    <row r="1" spans="3:19" s="63" customFormat="1" ht="13.5" thickBot="1">
      <c r="C1" s="99" t="s">
        <v>112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62"/>
    </row>
    <row r="2" spans="3:19" s="63" customFormat="1" ht="13.5" thickBot="1">
      <c r="C2" s="99" t="s">
        <v>0</v>
      </c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62"/>
    </row>
    <row r="3" spans="2:19" s="12" customFormat="1" ht="9" customHeight="1" thickBo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4"/>
    </row>
    <row r="4" spans="3:19" s="13" customFormat="1" ht="13.5" thickBot="1">
      <c r="C4" s="99" t="s">
        <v>121</v>
      </c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64"/>
    </row>
    <row r="5" s="13" customFormat="1" ht="9.75" customHeight="1" thickBot="1"/>
    <row r="6" spans="3:19" s="63" customFormat="1" ht="13.5" thickBot="1">
      <c r="C6" s="99" t="s">
        <v>1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67"/>
    </row>
    <row r="7" spans="3:19" s="1" customFormat="1" ht="6.75" customHeight="1">
      <c r="C7" s="2"/>
      <c r="S7" s="65"/>
    </row>
    <row r="8" spans="2:19" s="1" customFormat="1" ht="3.75" customHeight="1" thickBot="1">
      <c r="B8" s="3"/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66"/>
    </row>
    <row r="9" spans="2:19" s="1" customFormat="1" ht="19.5" customHeight="1" thickBot="1">
      <c r="B9" s="6"/>
      <c r="C9" s="89" t="s">
        <v>2</v>
      </c>
      <c r="D9" s="89"/>
      <c r="E9" s="89" t="s">
        <v>3</v>
      </c>
      <c r="F9" s="89"/>
      <c r="G9" s="88" t="s">
        <v>123</v>
      </c>
      <c r="H9" s="89"/>
      <c r="I9" s="88" t="s">
        <v>113</v>
      </c>
      <c r="J9" s="89"/>
      <c r="K9" s="89"/>
      <c r="L9" s="89"/>
      <c r="M9" s="89"/>
      <c r="N9" s="89"/>
      <c r="O9" s="89"/>
      <c r="P9" s="89"/>
      <c r="Q9" s="89"/>
      <c r="R9" s="89"/>
      <c r="S9" s="8"/>
    </row>
    <row r="10" spans="2:19" s="1" customFormat="1" ht="19.5" customHeight="1" thickBot="1">
      <c r="B10" s="6"/>
      <c r="C10" s="89"/>
      <c r="D10" s="89"/>
      <c r="E10" s="89"/>
      <c r="F10" s="89"/>
      <c r="G10" s="89"/>
      <c r="H10" s="89"/>
      <c r="I10" s="88" t="s">
        <v>115</v>
      </c>
      <c r="J10" s="88" t="s">
        <v>116</v>
      </c>
      <c r="K10" s="88" t="s">
        <v>117</v>
      </c>
      <c r="L10" s="89"/>
      <c r="M10" s="89"/>
      <c r="N10" s="89"/>
      <c r="O10" s="89"/>
      <c r="P10" s="89"/>
      <c r="Q10" s="89"/>
      <c r="R10" s="89"/>
      <c r="S10" s="8"/>
    </row>
    <row r="11" spans="2:19" s="1" customFormat="1" ht="19.5" customHeight="1" thickBot="1">
      <c r="B11" s="6"/>
      <c r="C11" s="89"/>
      <c r="D11" s="89"/>
      <c r="E11" s="89"/>
      <c r="F11" s="89"/>
      <c r="G11" s="89"/>
      <c r="H11" s="89"/>
      <c r="I11" s="89"/>
      <c r="J11" s="89"/>
      <c r="K11" s="89" t="s">
        <v>6</v>
      </c>
      <c r="L11" s="89"/>
      <c r="M11" s="89" t="s">
        <v>7</v>
      </c>
      <c r="N11" s="89"/>
      <c r="O11" s="89" t="s">
        <v>8</v>
      </c>
      <c r="P11" s="89"/>
      <c r="Q11" s="89" t="s">
        <v>9</v>
      </c>
      <c r="R11" s="89"/>
      <c r="S11" s="8"/>
    </row>
    <row r="12" spans="2:19" s="1" customFormat="1" ht="19.5" customHeight="1" thickBot="1">
      <c r="B12" s="6"/>
      <c r="C12" s="89"/>
      <c r="D12" s="89"/>
      <c r="E12" s="89"/>
      <c r="F12" s="89"/>
      <c r="G12" s="89" t="s">
        <v>10</v>
      </c>
      <c r="H12" s="88" t="s">
        <v>114</v>
      </c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"/>
    </row>
    <row r="13" spans="2:19" s="1" customFormat="1" ht="19.5" customHeight="1" thickBot="1">
      <c r="B13" s="6"/>
      <c r="C13" s="89"/>
      <c r="D13" s="89"/>
      <c r="E13" s="89"/>
      <c r="F13" s="89"/>
      <c r="G13" s="89"/>
      <c r="H13" s="89"/>
      <c r="I13" s="89"/>
      <c r="J13" s="89"/>
      <c r="K13" s="7" t="s">
        <v>12</v>
      </c>
      <c r="L13" s="7" t="s">
        <v>13</v>
      </c>
      <c r="M13" s="7" t="s">
        <v>12</v>
      </c>
      <c r="N13" s="7" t="s">
        <v>13</v>
      </c>
      <c r="O13" s="7" t="s">
        <v>12</v>
      </c>
      <c r="P13" s="7" t="s">
        <v>13</v>
      </c>
      <c r="Q13" s="7" t="s">
        <v>12</v>
      </c>
      <c r="R13" s="7" t="s">
        <v>13</v>
      </c>
      <c r="S13" s="8"/>
    </row>
    <row r="14" spans="2:19" s="1" customFormat="1" ht="19.5" customHeight="1" thickBot="1">
      <c r="B14" s="6"/>
      <c r="C14" s="32" t="s">
        <v>14</v>
      </c>
      <c r="D14" s="20" t="s">
        <v>15</v>
      </c>
      <c r="E14" s="45" t="s">
        <v>16</v>
      </c>
      <c r="F14" s="20" t="s">
        <v>17</v>
      </c>
      <c r="G14" s="21">
        <v>33</v>
      </c>
      <c r="H14" s="79">
        <v>6.151515151515151</v>
      </c>
      <c r="I14" s="21">
        <v>50</v>
      </c>
      <c r="J14" s="55">
        <f>(K14/I14*100)/100</f>
        <v>0.26</v>
      </c>
      <c r="K14" s="71">
        <v>13</v>
      </c>
      <c r="L14" s="55">
        <f aca="true" t="shared" si="0" ref="L14:L24">K14/G14</f>
        <v>0.3939393939393939</v>
      </c>
      <c r="M14" s="71">
        <v>11</v>
      </c>
      <c r="N14" s="55">
        <f aca="true" t="shared" si="1" ref="N14:N23">M14/G14</f>
        <v>0.3333333333333333</v>
      </c>
      <c r="O14" s="71">
        <v>4</v>
      </c>
      <c r="P14" s="55">
        <f aca="true" t="shared" si="2" ref="P14:P23">O14/G14</f>
        <v>0.12121212121212122</v>
      </c>
      <c r="Q14" s="71">
        <v>5</v>
      </c>
      <c r="R14" s="55">
        <f aca="true" t="shared" si="3" ref="R14:R23">Q14/G14</f>
        <v>0.15151515151515152</v>
      </c>
      <c r="S14" s="8"/>
    </row>
    <row r="15" spans="2:19" ht="19.5" customHeight="1" thickBot="1">
      <c r="B15" s="6"/>
      <c r="C15" s="33" t="s">
        <v>18</v>
      </c>
      <c r="D15" s="22" t="s">
        <v>19</v>
      </c>
      <c r="E15" s="46" t="s">
        <v>16</v>
      </c>
      <c r="F15" s="22" t="s">
        <v>20</v>
      </c>
      <c r="G15" s="23">
        <v>340</v>
      </c>
      <c r="H15" s="80">
        <v>8.935294117647059</v>
      </c>
      <c r="I15" s="24">
        <v>386</v>
      </c>
      <c r="J15" s="56">
        <f aca="true" t="shared" si="4" ref="J15:J23">(K15/I15*100)/100</f>
        <v>0.023316062176165803</v>
      </c>
      <c r="K15" s="72">
        <v>9</v>
      </c>
      <c r="L15" s="56">
        <f t="shared" si="0"/>
        <v>0.026470588235294117</v>
      </c>
      <c r="M15" s="72">
        <v>16</v>
      </c>
      <c r="N15" s="56">
        <f t="shared" si="1"/>
        <v>0.047058823529411764</v>
      </c>
      <c r="O15" s="72">
        <v>56</v>
      </c>
      <c r="P15" s="56">
        <f t="shared" si="2"/>
        <v>0.16470588235294117</v>
      </c>
      <c r="Q15" s="72">
        <v>259</v>
      </c>
      <c r="R15" s="56">
        <f t="shared" si="3"/>
        <v>0.7617647058823529</v>
      </c>
      <c r="S15" s="8"/>
    </row>
    <row r="16" spans="2:19" ht="19.5" customHeight="1" thickBot="1">
      <c r="B16" s="6"/>
      <c r="C16" s="32">
        <v>220</v>
      </c>
      <c r="D16" s="43" t="s">
        <v>102</v>
      </c>
      <c r="E16" s="47" t="s">
        <v>16</v>
      </c>
      <c r="F16" s="20" t="s">
        <v>21</v>
      </c>
      <c r="G16" s="21">
        <v>134</v>
      </c>
      <c r="H16" s="79">
        <v>7.7835820895522385</v>
      </c>
      <c r="I16" s="21">
        <v>229</v>
      </c>
      <c r="J16" s="55">
        <f t="shared" si="4"/>
        <v>0.061135371179039305</v>
      </c>
      <c r="K16" s="71">
        <v>14</v>
      </c>
      <c r="L16" s="55">
        <f t="shared" si="0"/>
        <v>0.1044776119402985</v>
      </c>
      <c r="M16" s="71">
        <v>10</v>
      </c>
      <c r="N16" s="55">
        <f t="shared" si="1"/>
        <v>0.07462686567164178</v>
      </c>
      <c r="O16" s="71">
        <v>38</v>
      </c>
      <c r="P16" s="55">
        <f t="shared" si="2"/>
        <v>0.2835820895522388</v>
      </c>
      <c r="Q16" s="71">
        <v>72</v>
      </c>
      <c r="R16" s="55">
        <f t="shared" si="3"/>
        <v>0.5373134328358209</v>
      </c>
      <c r="S16" s="8"/>
    </row>
    <row r="17" spans="2:19" ht="19.5" customHeight="1" thickBot="1">
      <c r="B17" s="6"/>
      <c r="C17" s="33" t="s">
        <v>22</v>
      </c>
      <c r="D17" s="22" t="s">
        <v>23</v>
      </c>
      <c r="E17" s="48" t="s">
        <v>16</v>
      </c>
      <c r="F17" s="22" t="s">
        <v>24</v>
      </c>
      <c r="G17" s="23">
        <v>243</v>
      </c>
      <c r="H17" s="80">
        <v>7.5473251028806585</v>
      </c>
      <c r="I17" s="23">
        <v>449</v>
      </c>
      <c r="J17" s="56">
        <f t="shared" si="4"/>
        <v>0.015590200445434299</v>
      </c>
      <c r="K17" s="72">
        <v>7</v>
      </c>
      <c r="L17" s="56">
        <f t="shared" si="0"/>
        <v>0.02880658436213992</v>
      </c>
      <c r="M17" s="72">
        <v>42</v>
      </c>
      <c r="N17" s="56">
        <f t="shared" si="1"/>
        <v>0.1728395061728395</v>
      </c>
      <c r="O17" s="72">
        <v>98</v>
      </c>
      <c r="P17" s="56">
        <f t="shared" si="2"/>
        <v>0.40329218106995884</v>
      </c>
      <c r="Q17" s="72">
        <v>96</v>
      </c>
      <c r="R17" s="56">
        <f t="shared" si="3"/>
        <v>0.3950617283950617</v>
      </c>
      <c r="S17" s="9"/>
    </row>
    <row r="18" spans="2:19" ht="19.5" customHeight="1" thickBot="1">
      <c r="B18" s="6"/>
      <c r="C18" s="32">
        <v>240</v>
      </c>
      <c r="D18" s="20" t="s">
        <v>25</v>
      </c>
      <c r="E18" s="45" t="s">
        <v>16</v>
      </c>
      <c r="F18" s="20" t="s">
        <v>21</v>
      </c>
      <c r="G18" s="21">
        <v>288</v>
      </c>
      <c r="H18" s="79">
        <v>7.0625</v>
      </c>
      <c r="I18" s="21">
        <v>470</v>
      </c>
      <c r="J18" s="55">
        <f t="shared" si="4"/>
        <v>0.07659574468085106</v>
      </c>
      <c r="K18" s="71">
        <v>36</v>
      </c>
      <c r="L18" s="55">
        <f t="shared" si="0"/>
        <v>0.125</v>
      </c>
      <c r="M18" s="71">
        <v>57</v>
      </c>
      <c r="N18" s="55">
        <f>M18/G18</f>
        <v>0.19791666666666666</v>
      </c>
      <c r="O18" s="71">
        <v>113</v>
      </c>
      <c r="P18" s="55">
        <f t="shared" si="2"/>
        <v>0.3923611111111111</v>
      </c>
      <c r="Q18" s="71">
        <v>82</v>
      </c>
      <c r="R18" s="55">
        <f t="shared" si="3"/>
        <v>0.2847222222222222</v>
      </c>
      <c r="S18" s="9"/>
    </row>
    <row r="19" spans="2:19" ht="19.5" customHeight="1" thickBot="1">
      <c r="B19" s="6"/>
      <c r="C19" s="33">
        <v>240</v>
      </c>
      <c r="D19" s="22" t="s">
        <v>25</v>
      </c>
      <c r="E19" s="46" t="s">
        <v>26</v>
      </c>
      <c r="F19" s="22" t="s">
        <v>27</v>
      </c>
      <c r="G19" s="23">
        <v>45</v>
      </c>
      <c r="H19" s="80">
        <v>5.933333333333334</v>
      </c>
      <c r="I19" s="23">
        <v>77</v>
      </c>
      <c r="J19" s="56">
        <f t="shared" si="4"/>
        <v>0.16883116883116883</v>
      </c>
      <c r="K19" s="72">
        <v>13</v>
      </c>
      <c r="L19" s="56">
        <f t="shared" si="0"/>
        <v>0.28888888888888886</v>
      </c>
      <c r="M19" s="72">
        <v>16</v>
      </c>
      <c r="N19" s="56">
        <f>M19/G19</f>
        <v>0.35555555555555557</v>
      </c>
      <c r="O19" s="72">
        <v>12</v>
      </c>
      <c r="P19" s="56">
        <f t="shared" si="2"/>
        <v>0.26666666666666666</v>
      </c>
      <c r="Q19" s="72">
        <v>4</v>
      </c>
      <c r="R19" s="56">
        <f t="shared" si="3"/>
        <v>0.08888888888888889</v>
      </c>
      <c r="S19" s="9"/>
    </row>
    <row r="20" spans="2:19" ht="19.5" customHeight="1" thickBot="1">
      <c r="B20" s="6"/>
      <c r="C20" s="32">
        <v>250</v>
      </c>
      <c r="D20" s="20" t="s">
        <v>28</v>
      </c>
      <c r="E20" s="47" t="s">
        <v>16</v>
      </c>
      <c r="F20" s="20" t="s">
        <v>29</v>
      </c>
      <c r="G20" s="21">
        <v>107</v>
      </c>
      <c r="H20" s="79">
        <v>7.88785046728972</v>
      </c>
      <c r="I20" s="21">
        <v>171</v>
      </c>
      <c r="J20" s="55">
        <f t="shared" si="4"/>
        <v>0.02923976608187134</v>
      </c>
      <c r="K20" s="71">
        <v>5</v>
      </c>
      <c r="L20" s="55">
        <f t="shared" si="0"/>
        <v>0.04672897196261682</v>
      </c>
      <c r="M20" s="71">
        <v>15</v>
      </c>
      <c r="N20" s="55">
        <f t="shared" si="1"/>
        <v>0.14018691588785046</v>
      </c>
      <c r="O20" s="71">
        <v>25</v>
      </c>
      <c r="P20" s="55">
        <f t="shared" si="2"/>
        <v>0.2336448598130841</v>
      </c>
      <c r="Q20" s="71">
        <v>62</v>
      </c>
      <c r="R20" s="55">
        <f t="shared" si="3"/>
        <v>0.5794392523364486</v>
      </c>
      <c r="S20" s="9"/>
    </row>
    <row r="21" spans="2:19" ht="19.5" customHeight="1" thickBot="1">
      <c r="B21" s="6"/>
      <c r="C21" s="33">
        <v>250</v>
      </c>
      <c r="D21" s="22" t="s">
        <v>28</v>
      </c>
      <c r="E21" s="46" t="s">
        <v>26</v>
      </c>
      <c r="F21" s="22" t="s">
        <v>30</v>
      </c>
      <c r="G21" s="23">
        <v>26</v>
      </c>
      <c r="H21" s="80">
        <v>9.307692307692308</v>
      </c>
      <c r="I21" s="23">
        <v>49</v>
      </c>
      <c r="J21" s="56">
        <f t="shared" si="4"/>
        <v>0</v>
      </c>
      <c r="K21" s="101">
        <v>0</v>
      </c>
      <c r="L21" s="56">
        <f t="shared" si="0"/>
        <v>0</v>
      </c>
      <c r="M21" s="42">
        <v>7</v>
      </c>
      <c r="N21" s="56">
        <f>M21/G21</f>
        <v>0.2692307692307692</v>
      </c>
      <c r="O21" s="72">
        <v>3</v>
      </c>
      <c r="P21" s="56">
        <f t="shared" si="2"/>
        <v>0.11538461538461539</v>
      </c>
      <c r="Q21" s="72">
        <v>16</v>
      </c>
      <c r="R21" s="56">
        <f t="shared" si="3"/>
        <v>0.6153846153846154</v>
      </c>
      <c r="S21" s="9"/>
    </row>
    <row r="22" spans="2:19" ht="19.5" customHeight="1" thickBot="1">
      <c r="B22" s="6"/>
      <c r="C22" s="32" t="s">
        <v>31</v>
      </c>
      <c r="D22" s="20" t="s">
        <v>32</v>
      </c>
      <c r="E22" s="47" t="s">
        <v>33</v>
      </c>
      <c r="F22" s="20" t="s">
        <v>34</v>
      </c>
      <c r="G22" s="21">
        <v>290</v>
      </c>
      <c r="H22" s="79">
        <v>8.537931034482758</v>
      </c>
      <c r="I22" s="27">
        <v>389</v>
      </c>
      <c r="J22" s="55">
        <f t="shared" si="4"/>
        <v>0.07455012853470437</v>
      </c>
      <c r="K22" s="71">
        <v>29</v>
      </c>
      <c r="L22" s="55">
        <f t="shared" si="0"/>
        <v>0.1</v>
      </c>
      <c r="M22" s="71">
        <v>59</v>
      </c>
      <c r="N22" s="55">
        <f t="shared" si="1"/>
        <v>0.20344827586206896</v>
      </c>
      <c r="O22" s="71">
        <v>53</v>
      </c>
      <c r="P22" s="55">
        <f t="shared" si="2"/>
        <v>0.18275862068965518</v>
      </c>
      <c r="Q22" s="71">
        <v>149</v>
      </c>
      <c r="R22" s="55">
        <f t="shared" si="3"/>
        <v>0.5137931034482759</v>
      </c>
      <c r="S22" s="9"/>
    </row>
    <row r="23" spans="2:19" ht="19.5" customHeight="1" thickBot="1">
      <c r="B23" s="6"/>
      <c r="C23" s="33" t="s">
        <v>35</v>
      </c>
      <c r="D23" s="22" t="s">
        <v>36</v>
      </c>
      <c r="E23" s="46" t="s">
        <v>16</v>
      </c>
      <c r="F23" s="22" t="s">
        <v>37</v>
      </c>
      <c r="G23" s="23">
        <v>113</v>
      </c>
      <c r="H23" s="80">
        <v>7.522123893805309</v>
      </c>
      <c r="I23" s="23">
        <v>134</v>
      </c>
      <c r="J23" s="56">
        <f t="shared" si="4"/>
        <v>0.07462686567164178</v>
      </c>
      <c r="K23" s="72">
        <v>10</v>
      </c>
      <c r="L23" s="56">
        <f t="shared" si="0"/>
        <v>0.08849557522123894</v>
      </c>
      <c r="M23" s="72">
        <v>22</v>
      </c>
      <c r="N23" s="56">
        <f t="shared" si="1"/>
        <v>0.19469026548672566</v>
      </c>
      <c r="O23" s="72">
        <v>28</v>
      </c>
      <c r="P23" s="56">
        <f t="shared" si="2"/>
        <v>0.24778761061946902</v>
      </c>
      <c r="Q23" s="72">
        <v>53</v>
      </c>
      <c r="R23" s="56">
        <f t="shared" si="3"/>
        <v>0.4690265486725664</v>
      </c>
      <c r="S23" s="9"/>
    </row>
    <row r="24" spans="2:20" ht="19.5" customHeight="1" thickBot="1">
      <c r="B24" s="6"/>
      <c r="C24" s="94" t="s">
        <v>103</v>
      </c>
      <c r="D24" s="94"/>
      <c r="E24" s="94"/>
      <c r="F24" s="94"/>
      <c r="G24" s="41">
        <f>SUM(G14:G23)</f>
        <v>1619</v>
      </c>
      <c r="H24" s="81">
        <f>SUMPRODUCT(G14:G23,H14:H23)/G24</f>
        <v>7.925262507720816</v>
      </c>
      <c r="I24" s="39">
        <f>SUM(I14:I23)</f>
        <v>2404</v>
      </c>
      <c r="J24" s="54">
        <f>K24/I24</f>
        <v>0.056572379367720464</v>
      </c>
      <c r="K24" s="39">
        <f>SUM(K14:K23)</f>
        <v>136</v>
      </c>
      <c r="L24" s="54">
        <f t="shared" si="0"/>
        <v>0.08400247066090179</v>
      </c>
      <c r="M24" s="39">
        <f>SUM(M14:M23)</f>
        <v>255</v>
      </c>
      <c r="N24" s="54">
        <f>M24/G24</f>
        <v>0.15750463248919086</v>
      </c>
      <c r="O24" s="39">
        <f>SUM(O14:O23)</f>
        <v>430</v>
      </c>
      <c r="P24" s="54">
        <f>O24/G24</f>
        <v>0.2655960469425571</v>
      </c>
      <c r="Q24" s="39">
        <f>SUM(Q14:Q23)</f>
        <v>798</v>
      </c>
      <c r="R24" s="54">
        <f>Q24/G24</f>
        <v>0.4928968499073502</v>
      </c>
      <c r="S24" s="9"/>
      <c r="T24" s="78"/>
    </row>
    <row r="25" spans="2:19" ht="12.75">
      <c r="B25" s="17"/>
      <c r="C25" s="91" t="s">
        <v>118</v>
      </c>
      <c r="D25" s="91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31"/>
      <c r="P25" s="31"/>
      <c r="Q25" s="31"/>
      <c r="R25" s="31"/>
      <c r="S25" s="28"/>
    </row>
    <row r="26" spans="2:19" ht="12.75">
      <c r="B26" s="17"/>
      <c r="C26" s="91" t="s">
        <v>119</v>
      </c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31"/>
      <c r="O26" s="31"/>
      <c r="P26" s="31"/>
      <c r="Q26" s="31"/>
      <c r="R26" s="31"/>
      <c r="S26" s="28"/>
    </row>
    <row r="27" spans="2:19" ht="3.75" customHeight="1">
      <c r="B27" s="19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8"/>
    </row>
    <row r="28" ht="13.5" thickBot="1"/>
    <row r="29" spans="3:19" s="63" customFormat="1" ht="13.5" thickBot="1">
      <c r="C29" s="97" t="s">
        <v>38</v>
      </c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67"/>
    </row>
    <row r="30" spans="3:19" s="1" customFormat="1" ht="6.75" customHeight="1">
      <c r="C30" s="2"/>
      <c r="S30" s="65"/>
    </row>
    <row r="31" spans="2:19" s="1" customFormat="1" ht="3.75" customHeight="1" thickBot="1">
      <c r="B31" s="3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66"/>
    </row>
    <row r="32" spans="2:19" s="1" customFormat="1" ht="19.5" customHeight="1" thickBot="1">
      <c r="B32" s="6"/>
      <c r="C32" s="89" t="s">
        <v>2</v>
      </c>
      <c r="D32" s="89"/>
      <c r="E32" s="89" t="s">
        <v>3</v>
      </c>
      <c r="F32" s="89"/>
      <c r="G32" s="88" t="s">
        <v>123</v>
      </c>
      <c r="H32" s="89"/>
      <c r="I32" s="88" t="s">
        <v>113</v>
      </c>
      <c r="J32" s="89"/>
      <c r="K32" s="89"/>
      <c r="L32" s="89"/>
      <c r="M32" s="89"/>
      <c r="N32" s="89"/>
      <c r="O32" s="89"/>
      <c r="P32" s="89"/>
      <c r="Q32" s="89"/>
      <c r="R32" s="89"/>
      <c r="S32" s="8"/>
    </row>
    <row r="33" spans="2:19" s="1" customFormat="1" ht="19.5" customHeight="1" thickBot="1">
      <c r="B33" s="6"/>
      <c r="C33" s="89"/>
      <c r="D33" s="89"/>
      <c r="E33" s="89"/>
      <c r="F33" s="89"/>
      <c r="G33" s="89"/>
      <c r="H33" s="89"/>
      <c r="I33" s="88" t="s">
        <v>115</v>
      </c>
      <c r="J33" s="88" t="s">
        <v>116</v>
      </c>
      <c r="K33" s="88" t="s">
        <v>117</v>
      </c>
      <c r="L33" s="89"/>
      <c r="M33" s="89"/>
      <c r="N33" s="89"/>
      <c r="O33" s="89"/>
      <c r="P33" s="89"/>
      <c r="Q33" s="89"/>
      <c r="R33" s="89"/>
      <c r="S33" s="8"/>
    </row>
    <row r="34" spans="2:19" s="1" customFormat="1" ht="19.5" customHeight="1" thickBot="1">
      <c r="B34" s="6"/>
      <c r="C34" s="89"/>
      <c r="D34" s="89"/>
      <c r="E34" s="89"/>
      <c r="F34" s="89"/>
      <c r="G34" s="89"/>
      <c r="H34" s="89"/>
      <c r="I34" s="89"/>
      <c r="J34" s="89"/>
      <c r="K34" s="89" t="s">
        <v>6</v>
      </c>
      <c r="L34" s="89"/>
      <c r="M34" s="89" t="s">
        <v>7</v>
      </c>
      <c r="N34" s="89"/>
      <c r="O34" s="89" t="s">
        <v>8</v>
      </c>
      <c r="P34" s="89"/>
      <c r="Q34" s="89" t="s">
        <v>9</v>
      </c>
      <c r="R34" s="89"/>
      <c r="S34" s="8"/>
    </row>
    <row r="35" spans="2:19" s="1" customFormat="1" ht="19.5" customHeight="1" thickBot="1">
      <c r="B35" s="6"/>
      <c r="C35" s="89"/>
      <c r="D35" s="89"/>
      <c r="E35" s="89"/>
      <c r="F35" s="89"/>
      <c r="G35" s="89" t="s">
        <v>10</v>
      </c>
      <c r="H35" s="88" t="s">
        <v>114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"/>
    </row>
    <row r="36" spans="2:19" s="1" customFormat="1" ht="19.5" customHeight="1" thickBot="1">
      <c r="B36" s="6"/>
      <c r="C36" s="89"/>
      <c r="D36" s="89"/>
      <c r="E36" s="89"/>
      <c r="F36" s="89"/>
      <c r="G36" s="89"/>
      <c r="H36" s="89"/>
      <c r="I36" s="89"/>
      <c r="J36" s="89"/>
      <c r="K36" s="7" t="s">
        <v>12</v>
      </c>
      <c r="L36" s="7" t="s">
        <v>13</v>
      </c>
      <c r="M36" s="7" t="s">
        <v>12</v>
      </c>
      <c r="N36" s="7" t="s">
        <v>13</v>
      </c>
      <c r="O36" s="7" t="s">
        <v>12</v>
      </c>
      <c r="P36" s="7" t="s">
        <v>13</v>
      </c>
      <c r="Q36" s="7" t="s">
        <v>12</v>
      </c>
      <c r="R36" s="7" t="s">
        <v>13</v>
      </c>
      <c r="S36" s="8"/>
    </row>
    <row r="37" spans="2:19" ht="19.5" customHeight="1" thickBot="1">
      <c r="B37" s="17"/>
      <c r="C37" s="32">
        <v>200</v>
      </c>
      <c r="D37" s="20" t="s">
        <v>15</v>
      </c>
      <c r="E37" s="45" t="s">
        <v>39</v>
      </c>
      <c r="F37" s="20" t="s">
        <v>40</v>
      </c>
      <c r="G37" s="20">
        <v>11</v>
      </c>
      <c r="H37" s="79">
        <v>4.363636363636363</v>
      </c>
      <c r="I37" s="20">
        <v>29</v>
      </c>
      <c r="J37" s="55">
        <f>(K37/I37*100)/100</f>
        <v>0.034482758620689655</v>
      </c>
      <c r="K37" s="102">
        <v>1</v>
      </c>
      <c r="L37" s="55">
        <f>K37/G37</f>
        <v>0.09090909090909091</v>
      </c>
      <c r="M37" s="104">
        <v>3</v>
      </c>
      <c r="N37" s="55">
        <f>M37/G37</f>
        <v>0.2727272727272727</v>
      </c>
      <c r="O37" s="104">
        <v>2</v>
      </c>
      <c r="P37" s="55">
        <f>O37/G37</f>
        <v>0.18181818181818182</v>
      </c>
      <c r="Q37" s="104">
        <v>5</v>
      </c>
      <c r="R37" s="55">
        <f aca="true" t="shared" si="5" ref="R37:R45">Q37/G37</f>
        <v>0.45454545454545453</v>
      </c>
      <c r="S37" s="28"/>
    </row>
    <row r="38" spans="2:19" ht="19.5" customHeight="1" thickBot="1">
      <c r="B38" s="17"/>
      <c r="C38" s="33" t="s">
        <v>41</v>
      </c>
      <c r="D38" s="22" t="s">
        <v>102</v>
      </c>
      <c r="E38" s="46" t="s">
        <v>16</v>
      </c>
      <c r="F38" s="22" t="s">
        <v>21</v>
      </c>
      <c r="G38" s="22">
        <v>51</v>
      </c>
      <c r="H38" s="80">
        <v>3.6470588235294117</v>
      </c>
      <c r="I38" s="22">
        <v>128</v>
      </c>
      <c r="J38" s="56">
        <f>(K38/I38*100)/100</f>
        <v>0.0078125</v>
      </c>
      <c r="K38" s="101">
        <v>1</v>
      </c>
      <c r="L38" s="56">
        <f>K38/G38</f>
        <v>0.0196078431372549</v>
      </c>
      <c r="M38" s="103">
        <v>27</v>
      </c>
      <c r="N38" s="56">
        <f aca="true" t="shared" si="6" ref="N38:N52">M38/G38</f>
        <v>0.5294117647058824</v>
      </c>
      <c r="O38" s="103">
        <v>15</v>
      </c>
      <c r="P38" s="56">
        <f aca="true" t="shared" si="7" ref="P38:P52">O38/G38</f>
        <v>0.29411764705882354</v>
      </c>
      <c r="Q38" s="103">
        <v>8</v>
      </c>
      <c r="R38" s="56">
        <f t="shared" si="5"/>
        <v>0.1568627450980392</v>
      </c>
      <c r="S38" s="28"/>
    </row>
    <row r="39" spans="2:19" ht="19.5" customHeight="1" thickBot="1">
      <c r="B39" s="17"/>
      <c r="C39" s="32" t="s">
        <v>41</v>
      </c>
      <c r="D39" s="43" t="s">
        <v>102</v>
      </c>
      <c r="E39" s="47" t="s">
        <v>33</v>
      </c>
      <c r="F39" s="20" t="s">
        <v>42</v>
      </c>
      <c r="G39" s="20">
        <v>27</v>
      </c>
      <c r="H39" s="79">
        <v>3.888888888888889</v>
      </c>
      <c r="I39" s="68">
        <v>43</v>
      </c>
      <c r="J39" s="55">
        <f>(K39/I39*100)/100</f>
        <v>0.046511627906976744</v>
      </c>
      <c r="K39" s="102">
        <v>2</v>
      </c>
      <c r="L39" s="55">
        <f>K39/G39</f>
        <v>0.07407407407407407</v>
      </c>
      <c r="M39" s="104">
        <v>12</v>
      </c>
      <c r="N39" s="55">
        <f>M39/G39</f>
        <v>0.4444444444444444</v>
      </c>
      <c r="O39" s="104">
        <v>8</v>
      </c>
      <c r="P39" s="55">
        <f>O39/G39</f>
        <v>0.2962962962962963</v>
      </c>
      <c r="Q39" s="104">
        <v>5</v>
      </c>
      <c r="R39" s="55">
        <f t="shared" si="5"/>
        <v>0.18518518518518517</v>
      </c>
      <c r="S39" s="28"/>
    </row>
    <row r="40" spans="2:19" ht="19.5" customHeight="1" thickBot="1">
      <c r="B40" s="17"/>
      <c r="C40" s="33">
        <v>220</v>
      </c>
      <c r="D40" s="22" t="s">
        <v>102</v>
      </c>
      <c r="E40" s="48" t="s">
        <v>39</v>
      </c>
      <c r="F40" s="22" t="s">
        <v>43</v>
      </c>
      <c r="G40" s="22">
        <v>105</v>
      </c>
      <c r="H40" s="80">
        <v>3.8857142857142857</v>
      </c>
      <c r="I40" s="69">
        <v>223</v>
      </c>
      <c r="J40" s="56">
        <f>(K40/I40*100)/100</f>
        <v>0</v>
      </c>
      <c r="K40" s="101">
        <v>0</v>
      </c>
      <c r="L40" s="56">
        <f>K40/G40</f>
        <v>0</v>
      </c>
      <c r="M40" s="103">
        <v>56</v>
      </c>
      <c r="N40" s="56">
        <f t="shared" si="6"/>
        <v>0.5333333333333333</v>
      </c>
      <c r="O40" s="103">
        <v>26</v>
      </c>
      <c r="P40" s="56">
        <f t="shared" si="7"/>
        <v>0.24761904761904763</v>
      </c>
      <c r="Q40" s="103">
        <v>23</v>
      </c>
      <c r="R40" s="56">
        <f t="shared" si="5"/>
        <v>0.21904761904761905</v>
      </c>
      <c r="S40" s="28"/>
    </row>
    <row r="41" spans="2:19" ht="19.5" customHeight="1" thickBot="1">
      <c r="B41" s="17"/>
      <c r="C41" s="32" t="s">
        <v>22</v>
      </c>
      <c r="D41" s="20" t="s">
        <v>23</v>
      </c>
      <c r="E41" s="45" t="s">
        <v>16</v>
      </c>
      <c r="F41" s="20" t="s">
        <v>24</v>
      </c>
      <c r="G41" s="20">
        <v>25</v>
      </c>
      <c r="H41" s="79">
        <v>4.96</v>
      </c>
      <c r="I41" s="68">
        <v>32</v>
      </c>
      <c r="J41" s="55">
        <f>(K41/I41*100)/100</f>
        <v>0</v>
      </c>
      <c r="K41" s="102">
        <v>0</v>
      </c>
      <c r="L41" s="55">
        <f aca="true" t="shared" si="8" ref="L41:L49">K41/G41</f>
        <v>0</v>
      </c>
      <c r="M41" s="104">
        <v>2</v>
      </c>
      <c r="N41" s="55">
        <f>M41/G41</f>
        <v>0.08</v>
      </c>
      <c r="O41" s="104">
        <v>9</v>
      </c>
      <c r="P41" s="55">
        <f>O41/G41</f>
        <v>0.36</v>
      </c>
      <c r="Q41" s="104">
        <v>14</v>
      </c>
      <c r="R41" s="55">
        <f t="shared" si="5"/>
        <v>0.56</v>
      </c>
      <c r="S41" s="28"/>
    </row>
    <row r="42" spans="2:19" ht="19.5" customHeight="1" thickBot="1">
      <c r="B42" s="17"/>
      <c r="C42" s="33" t="s">
        <v>22</v>
      </c>
      <c r="D42" s="22" t="s">
        <v>23</v>
      </c>
      <c r="E42" s="46" t="s">
        <v>33</v>
      </c>
      <c r="F42" s="22" t="s">
        <v>44</v>
      </c>
      <c r="G42" s="22">
        <v>32</v>
      </c>
      <c r="H42" s="80">
        <v>5.6875</v>
      </c>
      <c r="I42" s="69">
        <v>79</v>
      </c>
      <c r="J42" s="56">
        <f aca="true" t="shared" si="9" ref="J42:J54">(K42/I42*100)/100</f>
        <v>0.012658227848101267</v>
      </c>
      <c r="K42" s="103">
        <v>1</v>
      </c>
      <c r="L42" s="56">
        <f t="shared" si="8"/>
        <v>0.03125</v>
      </c>
      <c r="M42" s="103">
        <v>5</v>
      </c>
      <c r="N42" s="56">
        <f t="shared" si="6"/>
        <v>0.15625</v>
      </c>
      <c r="O42" s="103">
        <v>7</v>
      </c>
      <c r="P42" s="56">
        <f t="shared" si="7"/>
        <v>0.21875</v>
      </c>
      <c r="Q42" s="103">
        <v>19</v>
      </c>
      <c r="R42" s="56">
        <f t="shared" si="5"/>
        <v>0.59375</v>
      </c>
      <c r="S42" s="28"/>
    </row>
    <row r="43" spans="2:19" ht="19.5" customHeight="1" thickBot="1">
      <c r="B43" s="17"/>
      <c r="C43" s="32">
        <v>240</v>
      </c>
      <c r="D43" s="20" t="s">
        <v>25</v>
      </c>
      <c r="E43" s="47" t="s">
        <v>16</v>
      </c>
      <c r="F43" s="20" t="s">
        <v>21</v>
      </c>
      <c r="G43" s="20">
        <v>14</v>
      </c>
      <c r="H43" s="79">
        <v>4.642857142857143</v>
      </c>
      <c r="I43" s="68">
        <v>22</v>
      </c>
      <c r="J43" s="55">
        <f t="shared" si="9"/>
        <v>0.09090909090909091</v>
      </c>
      <c r="K43" s="104">
        <v>2</v>
      </c>
      <c r="L43" s="55">
        <f t="shared" si="8"/>
        <v>0.14285714285714285</v>
      </c>
      <c r="M43" s="104">
        <v>6</v>
      </c>
      <c r="N43" s="55">
        <f>M43/G43</f>
        <v>0.42857142857142855</v>
      </c>
      <c r="O43" s="104">
        <v>1</v>
      </c>
      <c r="P43" s="55">
        <f>O43/G43</f>
        <v>0.07142857142857142</v>
      </c>
      <c r="Q43" s="104">
        <v>5</v>
      </c>
      <c r="R43" s="55">
        <f t="shared" si="5"/>
        <v>0.35714285714285715</v>
      </c>
      <c r="S43" s="28"/>
    </row>
    <row r="44" spans="2:19" ht="19.5" customHeight="1" thickBot="1">
      <c r="B44" s="17"/>
      <c r="C44" s="33">
        <v>240</v>
      </c>
      <c r="D44" s="22" t="s">
        <v>25</v>
      </c>
      <c r="E44" s="46" t="s">
        <v>39</v>
      </c>
      <c r="F44" s="22" t="s">
        <v>43</v>
      </c>
      <c r="G44" s="22">
        <v>23</v>
      </c>
      <c r="H44" s="80">
        <v>4.608695652173913</v>
      </c>
      <c r="I44" s="69">
        <v>57</v>
      </c>
      <c r="J44" s="56">
        <f t="shared" si="9"/>
        <v>0.017543859649122806</v>
      </c>
      <c r="K44" s="103">
        <v>1</v>
      </c>
      <c r="L44" s="56">
        <f t="shared" si="8"/>
        <v>0.043478260869565216</v>
      </c>
      <c r="M44" s="103">
        <v>10</v>
      </c>
      <c r="N44" s="56">
        <f t="shared" si="6"/>
        <v>0.43478260869565216</v>
      </c>
      <c r="O44" s="103">
        <v>5</v>
      </c>
      <c r="P44" s="56">
        <f t="shared" si="7"/>
        <v>0.21739130434782608</v>
      </c>
      <c r="Q44" s="103">
        <v>7</v>
      </c>
      <c r="R44" s="56">
        <f t="shared" si="5"/>
        <v>0.30434782608695654</v>
      </c>
      <c r="S44" s="28"/>
    </row>
    <row r="45" spans="2:19" ht="19.5" customHeight="1" thickBot="1">
      <c r="B45" s="17"/>
      <c r="C45" s="32">
        <v>240</v>
      </c>
      <c r="D45" s="20" t="s">
        <v>25</v>
      </c>
      <c r="E45" s="47" t="s">
        <v>26</v>
      </c>
      <c r="F45" s="20" t="s">
        <v>27</v>
      </c>
      <c r="G45" s="20">
        <v>4</v>
      </c>
      <c r="H45" s="79">
        <v>3.25</v>
      </c>
      <c r="I45" s="68">
        <v>18</v>
      </c>
      <c r="J45" s="55">
        <f t="shared" si="9"/>
        <v>0.05555555555555555</v>
      </c>
      <c r="K45" s="104">
        <v>1</v>
      </c>
      <c r="L45" s="55">
        <f t="shared" si="8"/>
        <v>0.25</v>
      </c>
      <c r="M45" s="104">
        <v>1</v>
      </c>
      <c r="N45" s="55">
        <f>M45/G45</f>
        <v>0.25</v>
      </c>
      <c r="O45" s="102">
        <v>2</v>
      </c>
      <c r="P45" s="55">
        <f>O45/G45</f>
        <v>0.5</v>
      </c>
      <c r="Q45" s="102">
        <v>0</v>
      </c>
      <c r="R45" s="55">
        <f t="shared" si="5"/>
        <v>0</v>
      </c>
      <c r="S45" s="28"/>
    </row>
    <row r="46" spans="2:19" ht="19.5" customHeight="1" thickBot="1">
      <c r="B46" s="17"/>
      <c r="C46" s="33">
        <v>240</v>
      </c>
      <c r="D46" s="22" t="s">
        <v>25</v>
      </c>
      <c r="E46" s="46" t="s">
        <v>45</v>
      </c>
      <c r="F46" s="22" t="s">
        <v>46</v>
      </c>
      <c r="G46" s="22">
        <v>25</v>
      </c>
      <c r="H46" s="80">
        <v>3.88</v>
      </c>
      <c r="I46" s="69">
        <v>50</v>
      </c>
      <c r="J46" s="56">
        <f t="shared" si="9"/>
        <v>0.1</v>
      </c>
      <c r="K46" s="103">
        <v>5</v>
      </c>
      <c r="L46" s="56">
        <f t="shared" si="8"/>
        <v>0.2</v>
      </c>
      <c r="M46" s="103">
        <v>9</v>
      </c>
      <c r="N46" s="56">
        <f t="shared" si="6"/>
        <v>0.36</v>
      </c>
      <c r="O46" s="103">
        <v>4</v>
      </c>
      <c r="P46" s="56">
        <f t="shared" si="7"/>
        <v>0.16</v>
      </c>
      <c r="Q46" s="103">
        <v>7</v>
      </c>
      <c r="R46" s="56">
        <f aca="true" t="shared" si="10" ref="R46:R55">Q46/G46</f>
        <v>0.28</v>
      </c>
      <c r="S46" s="28"/>
    </row>
    <row r="47" spans="2:19" ht="19.5" customHeight="1" thickBot="1">
      <c r="B47" s="17"/>
      <c r="C47" s="32">
        <v>250</v>
      </c>
      <c r="D47" s="20" t="s">
        <v>28</v>
      </c>
      <c r="E47" s="45" t="s">
        <v>16</v>
      </c>
      <c r="F47" s="20" t="s">
        <v>29</v>
      </c>
      <c r="G47" s="20">
        <v>24</v>
      </c>
      <c r="H47" s="79">
        <v>5.375</v>
      </c>
      <c r="I47" s="68">
        <v>38</v>
      </c>
      <c r="J47" s="55">
        <f t="shared" si="9"/>
        <v>0.05263157894736842</v>
      </c>
      <c r="K47" s="104">
        <v>2</v>
      </c>
      <c r="L47" s="55">
        <f t="shared" si="8"/>
        <v>0.08333333333333333</v>
      </c>
      <c r="M47" s="104">
        <v>5</v>
      </c>
      <c r="N47" s="55">
        <f>M47/G47</f>
        <v>0.20833333333333334</v>
      </c>
      <c r="O47" s="104">
        <v>5</v>
      </c>
      <c r="P47" s="55">
        <f>O47/G47</f>
        <v>0.20833333333333334</v>
      </c>
      <c r="Q47" s="104">
        <v>12</v>
      </c>
      <c r="R47" s="55">
        <f t="shared" si="10"/>
        <v>0.5</v>
      </c>
      <c r="S47" s="28"/>
    </row>
    <row r="48" spans="2:19" ht="19.5" customHeight="1" thickBot="1">
      <c r="B48" s="17"/>
      <c r="C48" s="33">
        <v>270</v>
      </c>
      <c r="D48" s="22" t="s">
        <v>32</v>
      </c>
      <c r="E48" s="46" t="s">
        <v>33</v>
      </c>
      <c r="F48" s="22" t="s">
        <v>34</v>
      </c>
      <c r="G48" s="22">
        <v>41</v>
      </c>
      <c r="H48" s="80">
        <v>4.926829268292683</v>
      </c>
      <c r="I48" s="69">
        <v>57</v>
      </c>
      <c r="J48" s="56">
        <f t="shared" si="9"/>
        <v>0.07017543859649122</v>
      </c>
      <c r="K48" s="103">
        <v>4</v>
      </c>
      <c r="L48" s="56">
        <f t="shared" si="8"/>
        <v>0.0975609756097561</v>
      </c>
      <c r="M48" s="103">
        <v>9</v>
      </c>
      <c r="N48" s="56">
        <f t="shared" si="6"/>
        <v>0.21951219512195122</v>
      </c>
      <c r="O48" s="103">
        <v>12</v>
      </c>
      <c r="P48" s="56">
        <f t="shared" si="7"/>
        <v>0.2926829268292683</v>
      </c>
      <c r="Q48" s="103">
        <v>16</v>
      </c>
      <c r="R48" s="56">
        <f t="shared" si="10"/>
        <v>0.3902439024390244</v>
      </c>
      <c r="S48" s="28"/>
    </row>
    <row r="49" spans="2:19" ht="19.5" customHeight="1" thickBot="1">
      <c r="B49" s="17"/>
      <c r="C49" s="32">
        <v>280</v>
      </c>
      <c r="D49" s="43" t="s">
        <v>47</v>
      </c>
      <c r="E49" s="47" t="s">
        <v>26</v>
      </c>
      <c r="F49" s="20" t="s">
        <v>48</v>
      </c>
      <c r="G49" s="20">
        <v>6</v>
      </c>
      <c r="H49" s="79">
        <v>4.166666666666667</v>
      </c>
      <c r="I49" s="68">
        <v>22</v>
      </c>
      <c r="J49" s="55">
        <f t="shared" si="9"/>
        <v>0.045454545454545456</v>
      </c>
      <c r="K49" s="104">
        <v>1</v>
      </c>
      <c r="L49" s="55">
        <f t="shared" si="8"/>
        <v>0.16666666666666666</v>
      </c>
      <c r="M49" s="104">
        <v>2</v>
      </c>
      <c r="N49" s="55">
        <f>M49/G49</f>
        <v>0.3333333333333333</v>
      </c>
      <c r="O49" s="104">
        <v>1</v>
      </c>
      <c r="P49" s="55">
        <f>O49/G49</f>
        <v>0.16666666666666666</v>
      </c>
      <c r="Q49" s="104">
        <v>2</v>
      </c>
      <c r="R49" s="55">
        <f t="shared" si="10"/>
        <v>0.3333333333333333</v>
      </c>
      <c r="S49" s="28"/>
    </row>
    <row r="50" spans="2:19" ht="19.5" customHeight="1" thickBot="1">
      <c r="B50" s="17"/>
      <c r="C50" s="33">
        <v>280</v>
      </c>
      <c r="D50" s="22" t="s">
        <v>47</v>
      </c>
      <c r="E50" s="48" t="s">
        <v>45</v>
      </c>
      <c r="F50" s="22" t="s">
        <v>49</v>
      </c>
      <c r="G50" s="22">
        <v>4</v>
      </c>
      <c r="H50" s="80">
        <v>3.75</v>
      </c>
      <c r="I50" s="69">
        <v>7</v>
      </c>
      <c r="J50" s="56">
        <f t="shared" si="9"/>
        <v>0.2857142857142857</v>
      </c>
      <c r="K50" s="101">
        <v>2</v>
      </c>
      <c r="L50" s="56">
        <f aca="true" t="shared" si="11" ref="L50:L55">K50/G50</f>
        <v>0.5</v>
      </c>
      <c r="M50" s="103">
        <v>0</v>
      </c>
      <c r="N50" s="56">
        <f t="shared" si="6"/>
        <v>0</v>
      </c>
      <c r="O50" s="103">
        <v>1</v>
      </c>
      <c r="P50" s="56">
        <f t="shared" si="7"/>
        <v>0.25</v>
      </c>
      <c r="Q50" s="101">
        <v>1</v>
      </c>
      <c r="R50" s="56">
        <f t="shared" si="10"/>
        <v>0.25</v>
      </c>
      <c r="S50" s="28"/>
    </row>
    <row r="51" spans="2:19" ht="19.5" customHeight="1" thickBot="1">
      <c r="B51" s="17"/>
      <c r="C51" s="32">
        <v>300</v>
      </c>
      <c r="D51" s="20" t="s">
        <v>50</v>
      </c>
      <c r="E51" s="45" t="s">
        <v>26</v>
      </c>
      <c r="F51" s="20" t="s">
        <v>24</v>
      </c>
      <c r="G51" s="20">
        <v>20</v>
      </c>
      <c r="H51" s="79">
        <v>2.95</v>
      </c>
      <c r="I51" s="68">
        <v>60</v>
      </c>
      <c r="J51" s="55">
        <f t="shared" si="9"/>
        <v>0.05</v>
      </c>
      <c r="K51" s="104">
        <v>3</v>
      </c>
      <c r="L51" s="55">
        <f t="shared" si="11"/>
        <v>0.15</v>
      </c>
      <c r="M51" s="104">
        <v>16</v>
      </c>
      <c r="N51" s="55">
        <f>M51/G51</f>
        <v>0.8</v>
      </c>
      <c r="O51" s="104">
        <v>0</v>
      </c>
      <c r="P51" s="55">
        <f>O51/G51</f>
        <v>0</v>
      </c>
      <c r="Q51" s="104">
        <v>1</v>
      </c>
      <c r="R51" s="55">
        <f t="shared" si="10"/>
        <v>0.05</v>
      </c>
      <c r="S51" s="28"/>
    </row>
    <row r="52" spans="2:19" ht="19.5" customHeight="1" thickBot="1">
      <c r="B52" s="17"/>
      <c r="C52" s="33">
        <v>310</v>
      </c>
      <c r="D52" s="22" t="s">
        <v>51</v>
      </c>
      <c r="E52" s="46" t="s">
        <v>39</v>
      </c>
      <c r="F52" s="22" t="s">
        <v>52</v>
      </c>
      <c r="G52" s="22">
        <v>26</v>
      </c>
      <c r="H52" s="80">
        <v>3.1923076923076925</v>
      </c>
      <c r="I52" s="69">
        <v>55</v>
      </c>
      <c r="J52" s="56">
        <f t="shared" si="9"/>
        <v>0.05454545454545454</v>
      </c>
      <c r="K52" s="103">
        <v>3</v>
      </c>
      <c r="L52" s="56">
        <f t="shared" si="11"/>
        <v>0.11538461538461539</v>
      </c>
      <c r="M52" s="103">
        <v>15</v>
      </c>
      <c r="N52" s="56">
        <f t="shared" si="6"/>
        <v>0.5769230769230769</v>
      </c>
      <c r="O52" s="101">
        <v>8</v>
      </c>
      <c r="P52" s="56">
        <f t="shared" si="7"/>
        <v>0.3076923076923077</v>
      </c>
      <c r="Q52" s="101">
        <v>0</v>
      </c>
      <c r="R52" s="56">
        <f t="shared" si="10"/>
        <v>0</v>
      </c>
      <c r="S52" s="28"/>
    </row>
    <row r="53" spans="2:19" ht="19.5" customHeight="1" thickBot="1">
      <c r="B53" s="17"/>
      <c r="C53" s="32">
        <v>330</v>
      </c>
      <c r="D53" s="43" t="s">
        <v>105</v>
      </c>
      <c r="E53" s="45" t="s">
        <v>80</v>
      </c>
      <c r="F53" s="43" t="s">
        <v>122</v>
      </c>
      <c r="G53" s="20">
        <v>2</v>
      </c>
      <c r="H53" s="79">
        <v>2</v>
      </c>
      <c r="I53" s="68">
        <v>36</v>
      </c>
      <c r="J53" s="55">
        <f t="shared" si="9"/>
        <v>0.05555555555555555</v>
      </c>
      <c r="K53" s="104">
        <v>2</v>
      </c>
      <c r="L53" s="55">
        <f t="shared" si="11"/>
        <v>1</v>
      </c>
      <c r="M53" s="104">
        <v>0</v>
      </c>
      <c r="N53" s="55">
        <f>M53/G53</f>
        <v>0</v>
      </c>
      <c r="O53" s="104">
        <v>0</v>
      </c>
      <c r="P53" s="55">
        <f>O53/G53</f>
        <v>0</v>
      </c>
      <c r="Q53" s="104">
        <v>0</v>
      </c>
      <c r="R53" s="55">
        <f t="shared" si="10"/>
        <v>0</v>
      </c>
      <c r="S53" s="28"/>
    </row>
    <row r="54" spans="2:19" ht="19.5" customHeight="1" thickBot="1">
      <c r="B54" s="17"/>
      <c r="C54" s="33">
        <v>340</v>
      </c>
      <c r="D54" s="22" t="s">
        <v>53</v>
      </c>
      <c r="E54" s="46" t="s">
        <v>54</v>
      </c>
      <c r="F54" s="22" t="s">
        <v>42</v>
      </c>
      <c r="G54" s="22">
        <v>11</v>
      </c>
      <c r="H54" s="80">
        <v>2.727272727272727</v>
      </c>
      <c r="I54" s="69">
        <v>27</v>
      </c>
      <c r="J54" s="56">
        <f t="shared" si="9"/>
        <v>0.1851851851851852</v>
      </c>
      <c r="K54" s="103">
        <v>5</v>
      </c>
      <c r="L54" s="56">
        <f t="shared" si="11"/>
        <v>0.45454545454545453</v>
      </c>
      <c r="M54" s="103">
        <v>4</v>
      </c>
      <c r="N54" s="56">
        <f>M54/G54</f>
        <v>0.36363636363636365</v>
      </c>
      <c r="O54" s="101">
        <v>2</v>
      </c>
      <c r="P54" s="56">
        <f>O54/G54</f>
        <v>0.18181818181818182</v>
      </c>
      <c r="Q54" s="101">
        <v>0</v>
      </c>
      <c r="R54" s="56">
        <f t="shared" si="10"/>
        <v>0</v>
      </c>
      <c r="S54" s="28"/>
    </row>
    <row r="55" spans="2:19" ht="19.5" customHeight="1" thickBot="1">
      <c r="B55" s="17"/>
      <c r="C55" s="94" t="s">
        <v>104</v>
      </c>
      <c r="D55" s="94"/>
      <c r="E55" s="94"/>
      <c r="F55" s="94"/>
      <c r="G55" s="35">
        <f>SUM(G37:G54)</f>
        <v>451</v>
      </c>
      <c r="H55" s="81">
        <f>SUMPRODUCT(G37:G54,H37:H54)/G55</f>
        <v>4.170731707317073</v>
      </c>
      <c r="I55" s="36">
        <f>SUM(I37:I54)</f>
        <v>983</v>
      </c>
      <c r="J55" s="54">
        <f>K55/I55</f>
        <v>0.03662258392675483</v>
      </c>
      <c r="K55" s="37">
        <f>SUM(K37:K54)</f>
        <v>36</v>
      </c>
      <c r="L55" s="54">
        <f t="shared" si="11"/>
        <v>0.07982261640798226</v>
      </c>
      <c r="M55" s="37">
        <f>SUM(M37:M54)</f>
        <v>182</v>
      </c>
      <c r="N55" s="54">
        <f>M55/G55</f>
        <v>0.4035476718403548</v>
      </c>
      <c r="O55" s="37">
        <f>SUM(O37:O54)</f>
        <v>108</v>
      </c>
      <c r="P55" s="54">
        <f>O55/G55</f>
        <v>0.2394678492239468</v>
      </c>
      <c r="Q55" s="36">
        <f>SUM(Q37:Q54)</f>
        <v>125</v>
      </c>
      <c r="R55" s="54">
        <f t="shared" si="10"/>
        <v>0.2771618625277162</v>
      </c>
      <c r="S55" s="28"/>
    </row>
    <row r="56" spans="2:19" ht="12.75">
      <c r="B56" s="17"/>
      <c r="C56" s="91" t="s">
        <v>118</v>
      </c>
      <c r="D56" s="91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31"/>
      <c r="P56" s="31"/>
      <c r="Q56" s="31"/>
      <c r="R56" s="31"/>
      <c r="S56" s="28"/>
    </row>
    <row r="57" spans="2:19" ht="12.75">
      <c r="B57" s="17"/>
      <c r="C57" s="91" t="s">
        <v>119</v>
      </c>
      <c r="D57" s="91"/>
      <c r="E57" s="91"/>
      <c r="F57" s="91"/>
      <c r="G57" s="91"/>
      <c r="H57" s="91"/>
      <c r="I57" s="91"/>
      <c r="J57" s="91"/>
      <c r="K57" s="91"/>
      <c r="L57" s="91"/>
      <c r="M57" s="91"/>
      <c r="N57" s="31"/>
      <c r="O57" s="31"/>
      <c r="P57" s="31"/>
      <c r="Q57" s="31"/>
      <c r="R57" s="31"/>
      <c r="S57" s="28"/>
    </row>
    <row r="58" spans="2:19" ht="3.75" customHeight="1">
      <c r="B58" s="19"/>
      <c r="C58" s="60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30"/>
    </row>
    <row r="59" ht="13.5" thickBot="1"/>
    <row r="60" spans="3:19" s="12" customFormat="1" ht="13.5" thickBot="1">
      <c r="C60" s="97" t="s">
        <v>55</v>
      </c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61"/>
    </row>
    <row r="61" spans="3:19" s="1" customFormat="1" ht="6.75" customHeight="1">
      <c r="C61" s="2"/>
      <c r="S61" s="65"/>
    </row>
    <row r="62" spans="2:19" s="1" customFormat="1" ht="3.75" customHeight="1" thickBot="1">
      <c r="B62" s="3"/>
      <c r="C62" s="4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66"/>
    </row>
    <row r="63" spans="2:19" s="1" customFormat="1" ht="19.5" customHeight="1" thickBot="1">
      <c r="B63" s="6"/>
      <c r="C63" s="89" t="s">
        <v>2</v>
      </c>
      <c r="D63" s="89"/>
      <c r="E63" s="89" t="s">
        <v>3</v>
      </c>
      <c r="F63" s="89"/>
      <c r="G63" s="88" t="s">
        <v>123</v>
      </c>
      <c r="H63" s="89"/>
      <c r="I63" s="88" t="s">
        <v>113</v>
      </c>
      <c r="J63" s="89"/>
      <c r="K63" s="89"/>
      <c r="L63" s="89"/>
      <c r="M63" s="89"/>
      <c r="N63" s="89"/>
      <c r="O63" s="89"/>
      <c r="P63" s="89"/>
      <c r="Q63" s="89"/>
      <c r="R63" s="89"/>
      <c r="S63" s="8"/>
    </row>
    <row r="64" spans="2:19" s="1" customFormat="1" ht="19.5" customHeight="1" thickBot="1">
      <c r="B64" s="6"/>
      <c r="C64" s="89"/>
      <c r="D64" s="89"/>
      <c r="E64" s="89"/>
      <c r="F64" s="89"/>
      <c r="G64" s="89"/>
      <c r="H64" s="89"/>
      <c r="I64" s="88" t="s">
        <v>115</v>
      </c>
      <c r="J64" s="88" t="s">
        <v>116</v>
      </c>
      <c r="K64" s="88" t="s">
        <v>117</v>
      </c>
      <c r="L64" s="89"/>
      <c r="M64" s="89"/>
      <c r="N64" s="89"/>
      <c r="O64" s="89"/>
      <c r="P64" s="89"/>
      <c r="Q64" s="89"/>
      <c r="R64" s="89"/>
      <c r="S64" s="8"/>
    </row>
    <row r="65" spans="2:19" s="1" customFormat="1" ht="19.5" customHeight="1" thickBot="1">
      <c r="B65" s="6"/>
      <c r="C65" s="89"/>
      <c r="D65" s="89"/>
      <c r="E65" s="89"/>
      <c r="F65" s="89"/>
      <c r="G65" s="89"/>
      <c r="H65" s="89"/>
      <c r="I65" s="89"/>
      <c r="J65" s="89"/>
      <c r="K65" s="89" t="s">
        <v>6</v>
      </c>
      <c r="L65" s="89"/>
      <c r="M65" s="89" t="s">
        <v>7</v>
      </c>
      <c r="N65" s="89"/>
      <c r="O65" s="89" t="s">
        <v>8</v>
      </c>
      <c r="P65" s="89"/>
      <c r="Q65" s="89" t="s">
        <v>9</v>
      </c>
      <c r="R65" s="89"/>
      <c r="S65" s="8"/>
    </row>
    <row r="66" spans="2:19" s="1" customFormat="1" ht="19.5" customHeight="1" thickBot="1">
      <c r="B66" s="6"/>
      <c r="C66" s="89"/>
      <c r="D66" s="89"/>
      <c r="E66" s="89"/>
      <c r="F66" s="89"/>
      <c r="G66" s="89" t="s">
        <v>10</v>
      </c>
      <c r="H66" s="88" t="s">
        <v>114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"/>
    </row>
    <row r="67" spans="2:19" s="1" customFormat="1" ht="19.5" customHeight="1" thickBot="1">
      <c r="B67" s="6"/>
      <c r="C67" s="89"/>
      <c r="D67" s="89"/>
      <c r="E67" s="89"/>
      <c r="F67" s="89"/>
      <c r="G67" s="89"/>
      <c r="H67" s="89"/>
      <c r="I67" s="89"/>
      <c r="J67" s="89"/>
      <c r="K67" s="7" t="s">
        <v>12</v>
      </c>
      <c r="L67" s="7" t="s">
        <v>13</v>
      </c>
      <c r="M67" s="7" t="s">
        <v>12</v>
      </c>
      <c r="N67" s="7" t="s">
        <v>13</v>
      </c>
      <c r="O67" s="7" t="s">
        <v>12</v>
      </c>
      <c r="P67" s="7" t="s">
        <v>13</v>
      </c>
      <c r="Q67" s="7" t="s">
        <v>12</v>
      </c>
      <c r="R67" s="7" t="s">
        <v>13</v>
      </c>
      <c r="S67" s="8"/>
    </row>
    <row r="68" spans="2:19" ht="19.5" customHeight="1" thickBot="1">
      <c r="B68" s="17"/>
      <c r="C68" s="76">
        <v>200</v>
      </c>
      <c r="D68" s="20" t="s">
        <v>15</v>
      </c>
      <c r="E68" s="45" t="s">
        <v>33</v>
      </c>
      <c r="F68" s="20" t="s">
        <v>56</v>
      </c>
      <c r="G68" s="20">
        <v>12</v>
      </c>
      <c r="H68" s="79">
        <v>4.25</v>
      </c>
      <c r="I68" s="70">
        <v>26</v>
      </c>
      <c r="J68" s="55">
        <f>K68/I68</f>
        <v>0.15384615384615385</v>
      </c>
      <c r="K68" s="104">
        <v>4</v>
      </c>
      <c r="L68" s="55">
        <f aca="true" t="shared" si="12" ref="L68:L99">K68/G68</f>
        <v>0.3333333333333333</v>
      </c>
      <c r="M68" s="105">
        <v>4</v>
      </c>
      <c r="N68" s="55">
        <f>M68/G68</f>
        <v>0.3333333333333333</v>
      </c>
      <c r="O68" s="102">
        <v>3</v>
      </c>
      <c r="P68" s="57">
        <f>O68/G68</f>
        <v>0.25</v>
      </c>
      <c r="Q68" s="104">
        <v>1</v>
      </c>
      <c r="R68" s="55">
        <f aca="true" t="shared" si="13" ref="R68:R99">Q68/G68</f>
        <v>0.08333333333333333</v>
      </c>
      <c r="S68" s="28"/>
    </row>
    <row r="69" spans="2:19" ht="19.5" customHeight="1" thickBot="1">
      <c r="B69" s="17"/>
      <c r="C69" s="46">
        <v>250</v>
      </c>
      <c r="D69" s="22" t="s">
        <v>28</v>
      </c>
      <c r="E69" s="49" t="s">
        <v>33</v>
      </c>
      <c r="F69" s="22" t="s">
        <v>57</v>
      </c>
      <c r="G69" s="22">
        <v>104</v>
      </c>
      <c r="H69" s="80">
        <v>6.0673076923076925</v>
      </c>
      <c r="I69" s="72">
        <v>219</v>
      </c>
      <c r="J69" s="56">
        <f aca="true" t="shared" si="14" ref="J69:J97">K69/I69</f>
        <v>0.0365296803652968</v>
      </c>
      <c r="K69" s="103">
        <v>8</v>
      </c>
      <c r="L69" s="56">
        <f t="shared" si="12"/>
        <v>0.07692307692307693</v>
      </c>
      <c r="M69" s="103">
        <v>14</v>
      </c>
      <c r="N69" s="56">
        <f aca="true" t="shared" si="15" ref="N69:N99">M69/G69</f>
        <v>0.1346153846153846</v>
      </c>
      <c r="O69" s="103">
        <v>24</v>
      </c>
      <c r="P69" s="56">
        <f aca="true" t="shared" si="16" ref="P69:P99">O69/G69</f>
        <v>0.23076923076923078</v>
      </c>
      <c r="Q69" s="103">
        <v>58</v>
      </c>
      <c r="R69" s="56">
        <f t="shared" si="13"/>
        <v>0.5576923076923077</v>
      </c>
      <c r="S69" s="28"/>
    </row>
    <row r="70" spans="2:19" ht="19.5" customHeight="1" thickBot="1">
      <c r="B70" s="17"/>
      <c r="C70" s="76">
        <v>270</v>
      </c>
      <c r="D70" s="20" t="s">
        <v>32</v>
      </c>
      <c r="E70" s="45" t="s">
        <v>26</v>
      </c>
      <c r="F70" s="20" t="s">
        <v>58</v>
      </c>
      <c r="G70" s="20">
        <v>91</v>
      </c>
      <c r="H70" s="79">
        <v>7.824175824175824</v>
      </c>
      <c r="I70" s="71">
        <v>97</v>
      </c>
      <c r="J70" s="55">
        <f t="shared" si="14"/>
        <v>0.061855670103092786</v>
      </c>
      <c r="K70" s="104">
        <v>6</v>
      </c>
      <c r="L70" s="55">
        <f t="shared" si="12"/>
        <v>0.06593406593406594</v>
      </c>
      <c r="M70" s="104">
        <v>11</v>
      </c>
      <c r="N70" s="55">
        <f t="shared" si="15"/>
        <v>0.12087912087912088</v>
      </c>
      <c r="O70" s="104">
        <v>9</v>
      </c>
      <c r="P70" s="55">
        <f t="shared" si="16"/>
        <v>0.0989010989010989</v>
      </c>
      <c r="Q70" s="104">
        <v>65</v>
      </c>
      <c r="R70" s="55">
        <f t="shared" si="13"/>
        <v>0.7142857142857143</v>
      </c>
      <c r="S70" s="28"/>
    </row>
    <row r="71" spans="2:19" ht="19.5" customHeight="1" thickBot="1">
      <c r="B71" s="17"/>
      <c r="C71" s="77">
        <v>270</v>
      </c>
      <c r="D71" s="22" t="s">
        <v>32</v>
      </c>
      <c r="E71" s="46" t="s">
        <v>45</v>
      </c>
      <c r="F71" s="22" t="s">
        <v>59</v>
      </c>
      <c r="G71" s="22">
        <v>84</v>
      </c>
      <c r="H71" s="80">
        <v>7.845238095238095</v>
      </c>
      <c r="I71" s="72">
        <v>107</v>
      </c>
      <c r="J71" s="56">
        <f t="shared" si="14"/>
        <v>0.018691588785046728</v>
      </c>
      <c r="K71" s="103">
        <v>2</v>
      </c>
      <c r="L71" s="56">
        <f t="shared" si="12"/>
        <v>0.023809523809523808</v>
      </c>
      <c r="M71" s="103">
        <v>9</v>
      </c>
      <c r="N71" s="56">
        <f t="shared" si="15"/>
        <v>0.10714285714285714</v>
      </c>
      <c r="O71" s="103">
        <v>18</v>
      </c>
      <c r="P71" s="56">
        <f t="shared" si="16"/>
        <v>0.21428571428571427</v>
      </c>
      <c r="Q71" s="103">
        <v>55</v>
      </c>
      <c r="R71" s="56">
        <f t="shared" si="13"/>
        <v>0.6547619047619048</v>
      </c>
      <c r="S71" s="28"/>
    </row>
    <row r="72" spans="2:19" ht="19.5" customHeight="1" thickBot="1">
      <c r="B72" s="17"/>
      <c r="C72" s="45">
        <v>280</v>
      </c>
      <c r="D72" s="20" t="s">
        <v>47</v>
      </c>
      <c r="E72" s="47" t="s">
        <v>33</v>
      </c>
      <c r="F72" s="20" t="s">
        <v>60</v>
      </c>
      <c r="G72" s="20">
        <v>8</v>
      </c>
      <c r="H72" s="79">
        <v>5.5</v>
      </c>
      <c r="I72" s="70">
        <v>24</v>
      </c>
      <c r="J72" s="55">
        <f t="shared" si="14"/>
        <v>0</v>
      </c>
      <c r="K72" s="105">
        <v>0</v>
      </c>
      <c r="L72" s="55">
        <f t="shared" si="12"/>
        <v>0</v>
      </c>
      <c r="M72" s="104">
        <v>3</v>
      </c>
      <c r="N72" s="55">
        <f t="shared" si="15"/>
        <v>0.375</v>
      </c>
      <c r="O72" s="102">
        <v>2</v>
      </c>
      <c r="P72" s="55">
        <f t="shared" si="16"/>
        <v>0.25</v>
      </c>
      <c r="Q72" s="104">
        <v>3</v>
      </c>
      <c r="R72" s="55">
        <f t="shared" si="13"/>
        <v>0.375</v>
      </c>
      <c r="S72" s="28"/>
    </row>
    <row r="73" spans="2:19" ht="19.5" customHeight="1" thickBot="1">
      <c r="B73" s="17"/>
      <c r="C73" s="46">
        <v>280</v>
      </c>
      <c r="D73" s="22" t="s">
        <v>47</v>
      </c>
      <c r="E73" s="48" t="s">
        <v>39</v>
      </c>
      <c r="F73" s="22" t="s">
        <v>61</v>
      </c>
      <c r="G73" s="22">
        <v>24</v>
      </c>
      <c r="H73" s="80">
        <v>4.625</v>
      </c>
      <c r="I73" s="73">
        <v>44</v>
      </c>
      <c r="J73" s="56">
        <f t="shared" si="14"/>
        <v>0.06818181818181818</v>
      </c>
      <c r="K73" s="103">
        <v>3</v>
      </c>
      <c r="L73" s="56">
        <f t="shared" si="12"/>
        <v>0.125</v>
      </c>
      <c r="M73" s="103">
        <v>8</v>
      </c>
      <c r="N73" s="56">
        <f t="shared" si="15"/>
        <v>0.3333333333333333</v>
      </c>
      <c r="O73" s="103">
        <v>9</v>
      </c>
      <c r="P73" s="56">
        <f t="shared" si="16"/>
        <v>0.375</v>
      </c>
      <c r="Q73" s="103">
        <v>4</v>
      </c>
      <c r="R73" s="56">
        <f t="shared" si="13"/>
        <v>0.16666666666666666</v>
      </c>
      <c r="S73" s="28"/>
    </row>
    <row r="74" spans="2:19" ht="19.5" customHeight="1" thickBot="1">
      <c r="B74" s="17"/>
      <c r="C74" s="45">
        <v>280</v>
      </c>
      <c r="D74" s="20" t="s">
        <v>47</v>
      </c>
      <c r="E74" s="47" t="s">
        <v>62</v>
      </c>
      <c r="F74" s="20" t="s">
        <v>63</v>
      </c>
      <c r="G74" s="25">
        <v>18</v>
      </c>
      <c r="H74" s="79">
        <v>5.333333333333333</v>
      </c>
      <c r="I74" s="74">
        <v>61</v>
      </c>
      <c r="J74" s="55">
        <f t="shared" si="14"/>
        <v>0.03278688524590164</v>
      </c>
      <c r="K74" s="105">
        <v>2</v>
      </c>
      <c r="L74" s="55">
        <f t="shared" si="12"/>
        <v>0.1111111111111111</v>
      </c>
      <c r="M74" s="104">
        <v>4</v>
      </c>
      <c r="N74" s="55">
        <f t="shared" si="15"/>
        <v>0.2222222222222222</v>
      </c>
      <c r="O74" s="104">
        <v>5</v>
      </c>
      <c r="P74" s="55">
        <f t="shared" si="16"/>
        <v>0.2777777777777778</v>
      </c>
      <c r="Q74" s="104">
        <v>7</v>
      </c>
      <c r="R74" s="55">
        <f t="shared" si="13"/>
        <v>0.3888888888888889</v>
      </c>
      <c r="S74" s="28"/>
    </row>
    <row r="75" spans="2:19" ht="19.5" customHeight="1" thickBot="1">
      <c r="B75" s="17"/>
      <c r="C75" s="77">
        <v>300</v>
      </c>
      <c r="D75" s="22" t="s">
        <v>50</v>
      </c>
      <c r="E75" s="48" t="s">
        <v>33</v>
      </c>
      <c r="F75" s="22" t="s">
        <v>64</v>
      </c>
      <c r="G75" s="26">
        <v>49</v>
      </c>
      <c r="H75" s="80">
        <v>4.204081632653061</v>
      </c>
      <c r="I75" s="73">
        <v>128</v>
      </c>
      <c r="J75" s="56">
        <f t="shared" si="14"/>
        <v>0.1328125</v>
      </c>
      <c r="K75" s="103">
        <v>17</v>
      </c>
      <c r="L75" s="56">
        <f t="shared" si="12"/>
        <v>0.3469387755102041</v>
      </c>
      <c r="M75" s="103">
        <v>15</v>
      </c>
      <c r="N75" s="56">
        <f t="shared" si="15"/>
        <v>0.30612244897959184</v>
      </c>
      <c r="O75" s="103">
        <v>8</v>
      </c>
      <c r="P75" s="56">
        <f t="shared" si="16"/>
        <v>0.16326530612244897</v>
      </c>
      <c r="Q75" s="101">
        <v>9</v>
      </c>
      <c r="R75" s="56">
        <f t="shared" si="13"/>
        <v>0.1836734693877551</v>
      </c>
      <c r="S75" s="28"/>
    </row>
    <row r="76" spans="2:19" ht="19.5" customHeight="1" thickBot="1">
      <c r="B76" s="17"/>
      <c r="C76" s="45">
        <v>300</v>
      </c>
      <c r="D76" s="20" t="s">
        <v>50</v>
      </c>
      <c r="E76" s="47" t="s">
        <v>39</v>
      </c>
      <c r="F76" s="20" t="s">
        <v>65</v>
      </c>
      <c r="G76" s="25">
        <v>34</v>
      </c>
      <c r="H76" s="79">
        <v>4.294117647058823</v>
      </c>
      <c r="I76" s="70">
        <v>173</v>
      </c>
      <c r="J76" s="55">
        <f t="shared" si="14"/>
        <v>0.06358381502890173</v>
      </c>
      <c r="K76" s="104">
        <v>11</v>
      </c>
      <c r="L76" s="55">
        <f t="shared" si="12"/>
        <v>0.3235294117647059</v>
      </c>
      <c r="M76" s="104">
        <v>5</v>
      </c>
      <c r="N76" s="55">
        <f t="shared" si="15"/>
        <v>0.14705882352941177</v>
      </c>
      <c r="O76" s="104">
        <v>15</v>
      </c>
      <c r="P76" s="55">
        <f t="shared" si="16"/>
        <v>0.4411764705882353</v>
      </c>
      <c r="Q76" s="105">
        <v>3</v>
      </c>
      <c r="R76" s="55">
        <f t="shared" si="13"/>
        <v>0.08823529411764706</v>
      </c>
      <c r="S76" s="28"/>
    </row>
    <row r="77" spans="2:19" ht="19.5" customHeight="1" thickBot="1">
      <c r="B77" s="17"/>
      <c r="C77" s="46">
        <v>300</v>
      </c>
      <c r="D77" s="22" t="s">
        <v>50</v>
      </c>
      <c r="E77" s="46" t="s">
        <v>45</v>
      </c>
      <c r="F77" s="22" t="s">
        <v>66</v>
      </c>
      <c r="G77" s="26">
        <v>38</v>
      </c>
      <c r="H77" s="80">
        <v>3.473684210526316</v>
      </c>
      <c r="I77" s="73">
        <v>78</v>
      </c>
      <c r="J77" s="56">
        <f t="shared" si="14"/>
        <v>0.2948717948717949</v>
      </c>
      <c r="K77" s="103">
        <v>23</v>
      </c>
      <c r="L77" s="75">
        <f t="shared" si="12"/>
        <v>0.6052631578947368</v>
      </c>
      <c r="M77" s="101">
        <v>12</v>
      </c>
      <c r="N77" s="56">
        <f t="shared" si="15"/>
        <v>0.3157894736842105</v>
      </c>
      <c r="O77" s="101">
        <v>3</v>
      </c>
      <c r="P77" s="56">
        <f t="shared" si="16"/>
        <v>0.07894736842105263</v>
      </c>
      <c r="Q77" s="101">
        <v>0</v>
      </c>
      <c r="R77" s="56">
        <f t="shared" si="13"/>
        <v>0</v>
      </c>
      <c r="S77" s="28"/>
    </row>
    <row r="78" spans="2:19" ht="19.5" customHeight="1" thickBot="1">
      <c r="B78" s="17"/>
      <c r="C78" s="76">
        <v>310</v>
      </c>
      <c r="D78" s="20" t="s">
        <v>51</v>
      </c>
      <c r="E78" s="45" t="s">
        <v>16</v>
      </c>
      <c r="F78" s="20" t="s">
        <v>67</v>
      </c>
      <c r="G78" s="20">
        <v>305</v>
      </c>
      <c r="H78" s="79">
        <v>5.81311475409836</v>
      </c>
      <c r="I78" s="71">
        <v>453</v>
      </c>
      <c r="J78" s="55">
        <f t="shared" si="14"/>
        <v>0.1280353200883002</v>
      </c>
      <c r="K78" s="104">
        <v>58</v>
      </c>
      <c r="L78" s="55">
        <f t="shared" si="12"/>
        <v>0.1901639344262295</v>
      </c>
      <c r="M78" s="104">
        <v>102</v>
      </c>
      <c r="N78" s="55">
        <f t="shared" si="15"/>
        <v>0.3344262295081967</v>
      </c>
      <c r="O78" s="104">
        <v>68</v>
      </c>
      <c r="P78" s="55">
        <f t="shared" si="16"/>
        <v>0.22295081967213115</v>
      </c>
      <c r="Q78" s="104">
        <v>77</v>
      </c>
      <c r="R78" s="55">
        <f t="shared" si="13"/>
        <v>0.25245901639344265</v>
      </c>
      <c r="S78" s="28"/>
    </row>
    <row r="79" spans="2:19" ht="19.5" customHeight="1" thickBot="1">
      <c r="B79" s="17"/>
      <c r="C79" s="46">
        <v>310</v>
      </c>
      <c r="D79" s="22" t="s">
        <v>51</v>
      </c>
      <c r="E79" s="48" t="s">
        <v>33</v>
      </c>
      <c r="F79" s="22" t="s">
        <v>68</v>
      </c>
      <c r="G79" s="26">
        <v>38</v>
      </c>
      <c r="H79" s="80">
        <v>5.552631578947368</v>
      </c>
      <c r="I79" s="72">
        <v>65</v>
      </c>
      <c r="J79" s="56">
        <f t="shared" si="14"/>
        <v>0</v>
      </c>
      <c r="K79" s="103">
        <v>0</v>
      </c>
      <c r="L79" s="56">
        <f t="shared" si="12"/>
        <v>0</v>
      </c>
      <c r="M79" s="103">
        <v>9</v>
      </c>
      <c r="N79" s="56">
        <f t="shared" si="15"/>
        <v>0.23684210526315788</v>
      </c>
      <c r="O79" s="103">
        <v>15</v>
      </c>
      <c r="P79" s="56">
        <f t="shared" si="16"/>
        <v>0.39473684210526316</v>
      </c>
      <c r="Q79" s="103">
        <v>14</v>
      </c>
      <c r="R79" s="56">
        <f t="shared" si="13"/>
        <v>0.3684210526315789</v>
      </c>
      <c r="S79" s="28"/>
    </row>
    <row r="80" spans="2:19" ht="19.5" customHeight="1" thickBot="1">
      <c r="B80" s="17"/>
      <c r="C80" s="76">
        <v>320</v>
      </c>
      <c r="D80" s="20" t="s">
        <v>69</v>
      </c>
      <c r="E80" s="45" t="s">
        <v>33</v>
      </c>
      <c r="F80" s="20" t="s">
        <v>70</v>
      </c>
      <c r="G80" s="20">
        <v>10</v>
      </c>
      <c r="H80" s="79">
        <v>4.8</v>
      </c>
      <c r="I80" s="71">
        <v>10</v>
      </c>
      <c r="J80" s="55">
        <f t="shared" si="14"/>
        <v>0.1</v>
      </c>
      <c r="K80" s="105">
        <v>1</v>
      </c>
      <c r="L80" s="55">
        <f t="shared" si="12"/>
        <v>0.1</v>
      </c>
      <c r="M80" s="104">
        <v>4</v>
      </c>
      <c r="N80" s="55">
        <f t="shared" si="15"/>
        <v>0.4</v>
      </c>
      <c r="O80" s="104">
        <v>2</v>
      </c>
      <c r="P80" s="55">
        <f t="shared" si="16"/>
        <v>0.2</v>
      </c>
      <c r="Q80" s="104">
        <v>3</v>
      </c>
      <c r="R80" s="55">
        <f t="shared" si="13"/>
        <v>0.3</v>
      </c>
      <c r="S80" s="28"/>
    </row>
    <row r="81" spans="2:19" ht="19.5" customHeight="1" thickBot="1">
      <c r="B81" s="17"/>
      <c r="C81" s="77">
        <v>320</v>
      </c>
      <c r="D81" s="22" t="s">
        <v>69</v>
      </c>
      <c r="E81" s="46" t="s">
        <v>39</v>
      </c>
      <c r="F81" s="22" t="s">
        <v>71</v>
      </c>
      <c r="G81" s="22">
        <v>59</v>
      </c>
      <c r="H81" s="80">
        <v>4.52542372881356</v>
      </c>
      <c r="I81" s="72">
        <v>84</v>
      </c>
      <c r="J81" s="56">
        <f t="shared" si="14"/>
        <v>0.19047619047619047</v>
      </c>
      <c r="K81" s="103">
        <v>16</v>
      </c>
      <c r="L81" s="56">
        <f t="shared" si="12"/>
        <v>0.2711864406779661</v>
      </c>
      <c r="M81" s="103">
        <v>20</v>
      </c>
      <c r="N81" s="56">
        <f t="shared" si="15"/>
        <v>0.3389830508474576</v>
      </c>
      <c r="O81" s="103">
        <v>11</v>
      </c>
      <c r="P81" s="56">
        <f t="shared" si="16"/>
        <v>0.1864406779661017</v>
      </c>
      <c r="Q81" s="103">
        <v>12</v>
      </c>
      <c r="R81" s="56">
        <f t="shared" si="13"/>
        <v>0.2033898305084746</v>
      </c>
      <c r="S81" s="28"/>
    </row>
    <row r="82" spans="2:19" ht="19.5" customHeight="1" thickBot="1">
      <c r="B82" s="17"/>
      <c r="C82" s="76">
        <v>320</v>
      </c>
      <c r="D82" s="20" t="s">
        <v>69</v>
      </c>
      <c r="E82" s="45" t="s">
        <v>26</v>
      </c>
      <c r="F82" s="20" t="s">
        <v>72</v>
      </c>
      <c r="G82" s="20">
        <v>37</v>
      </c>
      <c r="H82" s="79">
        <v>5.081081081081081</v>
      </c>
      <c r="I82" s="71">
        <v>62</v>
      </c>
      <c r="J82" s="55">
        <f t="shared" si="14"/>
        <v>0.04838709677419355</v>
      </c>
      <c r="K82" s="104">
        <v>3</v>
      </c>
      <c r="L82" s="55">
        <f t="shared" si="12"/>
        <v>0.08108108108108109</v>
      </c>
      <c r="M82" s="104">
        <v>11</v>
      </c>
      <c r="N82" s="55">
        <f t="shared" si="15"/>
        <v>0.2972972972972973</v>
      </c>
      <c r="O82" s="104">
        <v>10</v>
      </c>
      <c r="P82" s="55">
        <f t="shared" si="16"/>
        <v>0.2702702702702703</v>
      </c>
      <c r="Q82" s="104">
        <v>13</v>
      </c>
      <c r="R82" s="55">
        <f t="shared" si="13"/>
        <v>0.35135135135135137</v>
      </c>
      <c r="S82" s="28"/>
    </row>
    <row r="83" spans="2:19" ht="19.5" customHeight="1" thickBot="1">
      <c r="B83" s="17"/>
      <c r="C83" s="77">
        <v>320</v>
      </c>
      <c r="D83" s="22" t="s">
        <v>69</v>
      </c>
      <c r="E83" s="46" t="s">
        <v>45</v>
      </c>
      <c r="F83" s="22" t="s">
        <v>73</v>
      </c>
      <c r="G83" s="22">
        <v>72</v>
      </c>
      <c r="H83" s="80">
        <v>4.75</v>
      </c>
      <c r="I83" s="72">
        <v>135</v>
      </c>
      <c r="J83" s="56">
        <f t="shared" si="14"/>
        <v>0.11851851851851852</v>
      </c>
      <c r="K83" s="103">
        <v>16</v>
      </c>
      <c r="L83" s="56">
        <f t="shared" si="12"/>
        <v>0.2222222222222222</v>
      </c>
      <c r="M83" s="103">
        <v>20</v>
      </c>
      <c r="N83" s="56">
        <f t="shared" si="15"/>
        <v>0.2777777777777778</v>
      </c>
      <c r="O83" s="103">
        <v>16</v>
      </c>
      <c r="P83" s="56">
        <f t="shared" si="16"/>
        <v>0.2222222222222222</v>
      </c>
      <c r="Q83" s="103">
        <v>20</v>
      </c>
      <c r="R83" s="56">
        <f t="shared" si="13"/>
        <v>0.2777777777777778</v>
      </c>
      <c r="S83" s="28"/>
    </row>
    <row r="84" spans="2:19" ht="19.5" customHeight="1" thickBot="1">
      <c r="B84" s="17"/>
      <c r="C84" s="76">
        <v>320</v>
      </c>
      <c r="D84" s="20" t="s">
        <v>69</v>
      </c>
      <c r="E84" s="45" t="s">
        <v>62</v>
      </c>
      <c r="F84" s="20" t="s">
        <v>74</v>
      </c>
      <c r="G84" s="20">
        <v>38</v>
      </c>
      <c r="H84" s="79">
        <v>4.605263157894737</v>
      </c>
      <c r="I84" s="71">
        <v>91</v>
      </c>
      <c r="J84" s="55">
        <f t="shared" si="14"/>
        <v>0.07692307692307693</v>
      </c>
      <c r="K84" s="104">
        <v>7</v>
      </c>
      <c r="L84" s="55">
        <f t="shared" si="12"/>
        <v>0.18421052631578946</v>
      </c>
      <c r="M84" s="104">
        <v>13</v>
      </c>
      <c r="N84" s="55">
        <f t="shared" si="15"/>
        <v>0.34210526315789475</v>
      </c>
      <c r="O84" s="104">
        <v>10</v>
      </c>
      <c r="P84" s="55">
        <f t="shared" si="16"/>
        <v>0.2631578947368421</v>
      </c>
      <c r="Q84" s="104">
        <v>8</v>
      </c>
      <c r="R84" s="55">
        <f t="shared" si="13"/>
        <v>0.21052631578947367</v>
      </c>
      <c r="S84" s="28"/>
    </row>
    <row r="85" spans="2:19" ht="19.5" customHeight="1" thickBot="1">
      <c r="B85" s="17"/>
      <c r="C85" s="77">
        <v>320</v>
      </c>
      <c r="D85" s="22" t="s">
        <v>69</v>
      </c>
      <c r="E85" s="46" t="s">
        <v>75</v>
      </c>
      <c r="F85" s="22" t="s">
        <v>76</v>
      </c>
      <c r="G85" s="22">
        <v>48</v>
      </c>
      <c r="H85" s="80">
        <v>3.9166666666666665</v>
      </c>
      <c r="I85" s="72">
        <v>85</v>
      </c>
      <c r="J85" s="56">
        <f t="shared" si="14"/>
        <v>0.18823529411764706</v>
      </c>
      <c r="K85" s="103">
        <v>16</v>
      </c>
      <c r="L85" s="56">
        <f t="shared" si="12"/>
        <v>0.3333333333333333</v>
      </c>
      <c r="M85" s="103">
        <v>21</v>
      </c>
      <c r="N85" s="56">
        <f t="shared" si="15"/>
        <v>0.4375</v>
      </c>
      <c r="O85" s="101">
        <v>10</v>
      </c>
      <c r="P85" s="56">
        <f t="shared" si="16"/>
        <v>0.20833333333333334</v>
      </c>
      <c r="Q85" s="101">
        <v>1</v>
      </c>
      <c r="R85" s="56">
        <f t="shared" si="13"/>
        <v>0.020833333333333332</v>
      </c>
      <c r="S85" s="28"/>
    </row>
    <row r="86" spans="2:19" ht="19.5" customHeight="1" thickBot="1">
      <c r="B86" s="17"/>
      <c r="C86" s="45">
        <v>330</v>
      </c>
      <c r="D86" s="20" t="s">
        <v>77</v>
      </c>
      <c r="E86" s="45" t="s">
        <v>39</v>
      </c>
      <c r="F86" s="20" t="s">
        <v>71</v>
      </c>
      <c r="G86" s="20">
        <v>31</v>
      </c>
      <c r="H86" s="79">
        <v>4.903225806451613</v>
      </c>
      <c r="I86" s="71">
        <v>104</v>
      </c>
      <c r="J86" s="55">
        <f t="shared" si="14"/>
        <v>0.07692307692307693</v>
      </c>
      <c r="K86" s="104">
        <v>8</v>
      </c>
      <c r="L86" s="55">
        <f t="shared" si="12"/>
        <v>0.25806451612903225</v>
      </c>
      <c r="M86" s="104">
        <v>7</v>
      </c>
      <c r="N86" s="55">
        <f t="shared" si="15"/>
        <v>0.22580645161290322</v>
      </c>
      <c r="O86" s="104">
        <v>6</v>
      </c>
      <c r="P86" s="55">
        <f t="shared" si="16"/>
        <v>0.1935483870967742</v>
      </c>
      <c r="Q86" s="104">
        <v>10</v>
      </c>
      <c r="R86" s="55">
        <f t="shared" si="13"/>
        <v>0.3225806451612903</v>
      </c>
      <c r="S86" s="28"/>
    </row>
    <row r="87" spans="2:19" ht="19.5" customHeight="1" thickBot="1">
      <c r="B87" s="17"/>
      <c r="C87" s="46">
        <v>330</v>
      </c>
      <c r="D87" s="44" t="s">
        <v>105</v>
      </c>
      <c r="E87" s="46" t="s">
        <v>26</v>
      </c>
      <c r="F87" s="22" t="s">
        <v>72</v>
      </c>
      <c r="G87" s="22">
        <v>9</v>
      </c>
      <c r="H87" s="80">
        <v>4.666666666666667</v>
      </c>
      <c r="I87" s="72">
        <v>16</v>
      </c>
      <c r="J87" s="56">
        <f t="shared" si="14"/>
        <v>0.1875</v>
      </c>
      <c r="K87" s="103">
        <v>3</v>
      </c>
      <c r="L87" s="56">
        <f t="shared" si="12"/>
        <v>0.3333333333333333</v>
      </c>
      <c r="M87" s="103">
        <v>1</v>
      </c>
      <c r="N87" s="56">
        <f t="shared" si="15"/>
        <v>0.1111111111111111</v>
      </c>
      <c r="O87" s="103">
        <v>2</v>
      </c>
      <c r="P87" s="56">
        <f t="shared" si="16"/>
        <v>0.2222222222222222</v>
      </c>
      <c r="Q87" s="103">
        <v>3</v>
      </c>
      <c r="R87" s="56">
        <f t="shared" si="13"/>
        <v>0.3333333333333333</v>
      </c>
      <c r="S87" s="28"/>
    </row>
    <row r="88" spans="2:19" ht="19.5" customHeight="1" thickBot="1">
      <c r="B88" s="17"/>
      <c r="C88" s="45">
        <v>330</v>
      </c>
      <c r="D88" s="43" t="s">
        <v>105</v>
      </c>
      <c r="E88" s="45" t="s">
        <v>45</v>
      </c>
      <c r="F88" s="20" t="s">
        <v>73</v>
      </c>
      <c r="G88" s="20">
        <v>20</v>
      </c>
      <c r="H88" s="79">
        <v>5.5</v>
      </c>
      <c r="I88" s="71">
        <v>51</v>
      </c>
      <c r="J88" s="55">
        <f t="shared" si="14"/>
        <v>0.0784313725490196</v>
      </c>
      <c r="K88" s="104">
        <v>4</v>
      </c>
      <c r="L88" s="55">
        <f t="shared" si="12"/>
        <v>0.2</v>
      </c>
      <c r="M88" s="104">
        <v>6</v>
      </c>
      <c r="N88" s="55">
        <f t="shared" si="15"/>
        <v>0.3</v>
      </c>
      <c r="O88" s="104">
        <v>4</v>
      </c>
      <c r="P88" s="55">
        <f t="shared" si="16"/>
        <v>0.2</v>
      </c>
      <c r="Q88" s="104">
        <v>6</v>
      </c>
      <c r="R88" s="55">
        <f t="shared" si="13"/>
        <v>0.3</v>
      </c>
      <c r="S88" s="28"/>
    </row>
    <row r="89" spans="2:19" ht="19.5" customHeight="1" thickBot="1">
      <c r="B89" s="17"/>
      <c r="C89" s="46">
        <v>330</v>
      </c>
      <c r="D89" s="44" t="s">
        <v>105</v>
      </c>
      <c r="E89" s="46" t="s">
        <v>62</v>
      </c>
      <c r="F89" s="22" t="s">
        <v>78</v>
      </c>
      <c r="G89" s="22">
        <v>18</v>
      </c>
      <c r="H89" s="80">
        <v>5.555555555555555</v>
      </c>
      <c r="I89" s="72">
        <v>32</v>
      </c>
      <c r="J89" s="56">
        <f t="shared" si="14"/>
        <v>0.0625</v>
      </c>
      <c r="K89" s="103">
        <v>2</v>
      </c>
      <c r="L89" s="56">
        <f t="shared" si="12"/>
        <v>0.1111111111111111</v>
      </c>
      <c r="M89" s="103">
        <v>8</v>
      </c>
      <c r="N89" s="56">
        <f t="shared" si="15"/>
        <v>0.4444444444444444</v>
      </c>
      <c r="O89" s="103">
        <v>3</v>
      </c>
      <c r="P89" s="56">
        <f t="shared" si="16"/>
        <v>0.16666666666666666</v>
      </c>
      <c r="Q89" s="103">
        <v>5</v>
      </c>
      <c r="R89" s="56">
        <f t="shared" si="13"/>
        <v>0.2777777777777778</v>
      </c>
      <c r="S89" s="28"/>
    </row>
    <row r="90" spans="2:19" ht="19.5" customHeight="1" thickBot="1">
      <c r="B90" s="17"/>
      <c r="C90" s="45">
        <v>330</v>
      </c>
      <c r="D90" s="43" t="s">
        <v>105</v>
      </c>
      <c r="E90" s="45" t="s">
        <v>75</v>
      </c>
      <c r="F90" s="20" t="s">
        <v>79</v>
      </c>
      <c r="G90" s="20">
        <v>12</v>
      </c>
      <c r="H90" s="79">
        <v>5.083333333333333</v>
      </c>
      <c r="I90" s="71">
        <v>27</v>
      </c>
      <c r="J90" s="55">
        <f t="shared" si="14"/>
        <v>0</v>
      </c>
      <c r="K90" s="104">
        <v>0</v>
      </c>
      <c r="L90" s="55">
        <f t="shared" si="12"/>
        <v>0</v>
      </c>
      <c r="M90" s="104">
        <v>6</v>
      </c>
      <c r="N90" s="55">
        <f t="shared" si="15"/>
        <v>0.5</v>
      </c>
      <c r="O90" s="104">
        <v>2</v>
      </c>
      <c r="P90" s="55">
        <f t="shared" si="16"/>
        <v>0.16666666666666666</v>
      </c>
      <c r="Q90" s="104">
        <v>4</v>
      </c>
      <c r="R90" s="55">
        <f t="shared" si="13"/>
        <v>0.3333333333333333</v>
      </c>
      <c r="S90" s="28"/>
    </row>
    <row r="91" spans="2:19" ht="19.5" customHeight="1" thickBot="1">
      <c r="B91" s="17"/>
      <c r="C91" s="77">
        <v>340</v>
      </c>
      <c r="D91" s="22" t="s">
        <v>53</v>
      </c>
      <c r="E91" s="46" t="s">
        <v>26</v>
      </c>
      <c r="F91" s="22" t="s">
        <v>58</v>
      </c>
      <c r="G91" s="22">
        <v>52</v>
      </c>
      <c r="H91" s="80">
        <v>5.865384615384615</v>
      </c>
      <c r="I91" s="72">
        <v>56</v>
      </c>
      <c r="J91" s="56">
        <f t="shared" si="14"/>
        <v>0.05357142857142857</v>
      </c>
      <c r="K91" s="103">
        <v>3</v>
      </c>
      <c r="L91" s="56">
        <f t="shared" si="12"/>
        <v>0.057692307692307696</v>
      </c>
      <c r="M91" s="103">
        <v>13</v>
      </c>
      <c r="N91" s="56">
        <f t="shared" si="15"/>
        <v>0.25</v>
      </c>
      <c r="O91" s="103">
        <v>14</v>
      </c>
      <c r="P91" s="56">
        <f t="shared" si="16"/>
        <v>0.2692307692307692</v>
      </c>
      <c r="Q91" s="103">
        <v>22</v>
      </c>
      <c r="R91" s="56">
        <f t="shared" si="13"/>
        <v>0.4230769230769231</v>
      </c>
      <c r="S91" s="28"/>
    </row>
    <row r="92" spans="2:19" ht="19.5" customHeight="1" thickBot="1">
      <c r="B92" s="17"/>
      <c r="C92" s="45">
        <v>340</v>
      </c>
      <c r="D92" s="20" t="s">
        <v>53</v>
      </c>
      <c r="E92" s="45" t="s">
        <v>45</v>
      </c>
      <c r="F92" s="20" t="s">
        <v>71</v>
      </c>
      <c r="G92" s="20">
        <v>87</v>
      </c>
      <c r="H92" s="79">
        <v>6.091954022988506</v>
      </c>
      <c r="I92" s="71">
        <v>134</v>
      </c>
      <c r="J92" s="55">
        <f t="shared" si="14"/>
        <v>0.029850746268656716</v>
      </c>
      <c r="K92" s="104">
        <v>4</v>
      </c>
      <c r="L92" s="55">
        <f t="shared" si="12"/>
        <v>0.04597701149425287</v>
      </c>
      <c r="M92" s="104">
        <v>12</v>
      </c>
      <c r="N92" s="55">
        <f t="shared" si="15"/>
        <v>0.13793103448275862</v>
      </c>
      <c r="O92" s="104">
        <v>25</v>
      </c>
      <c r="P92" s="55">
        <f t="shared" si="16"/>
        <v>0.28735632183908044</v>
      </c>
      <c r="Q92" s="104">
        <v>46</v>
      </c>
      <c r="R92" s="55">
        <f t="shared" si="13"/>
        <v>0.5287356321839081</v>
      </c>
      <c r="S92" s="28"/>
    </row>
    <row r="93" spans="2:19" ht="19.5" customHeight="1" thickBot="1">
      <c r="B93" s="17"/>
      <c r="C93" s="46">
        <v>340</v>
      </c>
      <c r="D93" s="22" t="s">
        <v>53</v>
      </c>
      <c r="E93" s="46" t="s">
        <v>62</v>
      </c>
      <c r="F93" s="22" t="s">
        <v>74</v>
      </c>
      <c r="G93" s="22">
        <v>22</v>
      </c>
      <c r="H93" s="80">
        <v>6.181818181818182</v>
      </c>
      <c r="I93" s="72">
        <v>43</v>
      </c>
      <c r="J93" s="56">
        <f t="shared" si="14"/>
        <v>0.06976744186046512</v>
      </c>
      <c r="K93" s="103">
        <v>3</v>
      </c>
      <c r="L93" s="56">
        <f t="shared" si="12"/>
        <v>0.13636363636363635</v>
      </c>
      <c r="M93" s="103">
        <v>2</v>
      </c>
      <c r="N93" s="56">
        <f t="shared" si="15"/>
        <v>0.09090909090909091</v>
      </c>
      <c r="O93" s="103">
        <v>5</v>
      </c>
      <c r="P93" s="56">
        <f t="shared" si="16"/>
        <v>0.22727272727272727</v>
      </c>
      <c r="Q93" s="103">
        <v>12</v>
      </c>
      <c r="R93" s="56">
        <f t="shared" si="13"/>
        <v>0.5454545454545454</v>
      </c>
      <c r="S93" s="28"/>
    </row>
    <row r="94" spans="2:19" ht="19.5" customHeight="1" thickBot="1">
      <c r="B94" s="17"/>
      <c r="C94" s="45">
        <v>340</v>
      </c>
      <c r="D94" s="20" t="s">
        <v>53</v>
      </c>
      <c r="E94" s="45" t="s">
        <v>75</v>
      </c>
      <c r="F94" s="20" t="s">
        <v>72</v>
      </c>
      <c r="G94" s="20">
        <v>31</v>
      </c>
      <c r="H94" s="79">
        <v>5.806451612903226</v>
      </c>
      <c r="I94" s="71">
        <v>14</v>
      </c>
      <c r="J94" s="55">
        <f t="shared" si="14"/>
        <v>0</v>
      </c>
      <c r="K94" s="102">
        <v>0</v>
      </c>
      <c r="L94" s="55">
        <f t="shared" si="12"/>
        <v>0</v>
      </c>
      <c r="M94" s="104">
        <v>8</v>
      </c>
      <c r="N94" s="55">
        <f t="shared" si="15"/>
        <v>0.25806451612903225</v>
      </c>
      <c r="O94" s="104">
        <v>6</v>
      </c>
      <c r="P94" s="55">
        <f t="shared" si="16"/>
        <v>0.1935483870967742</v>
      </c>
      <c r="Q94" s="104">
        <v>17</v>
      </c>
      <c r="R94" s="55">
        <f t="shared" si="13"/>
        <v>0.5483870967741935</v>
      </c>
      <c r="S94" s="28"/>
    </row>
    <row r="95" spans="2:19" ht="19.5" customHeight="1" thickBot="1">
      <c r="B95" s="17"/>
      <c r="C95" s="46">
        <v>340</v>
      </c>
      <c r="D95" s="22" t="s">
        <v>53</v>
      </c>
      <c r="E95" s="46" t="s">
        <v>80</v>
      </c>
      <c r="F95" s="22" t="s">
        <v>73</v>
      </c>
      <c r="G95" s="22">
        <v>46</v>
      </c>
      <c r="H95" s="80">
        <v>6.130434782608695</v>
      </c>
      <c r="I95" s="72">
        <v>47</v>
      </c>
      <c r="J95" s="56">
        <f t="shared" si="14"/>
        <v>0.0425531914893617</v>
      </c>
      <c r="K95" s="101">
        <v>2</v>
      </c>
      <c r="L95" s="56">
        <f t="shared" si="12"/>
        <v>0.043478260869565216</v>
      </c>
      <c r="M95" s="103">
        <v>8</v>
      </c>
      <c r="N95" s="56">
        <f t="shared" si="15"/>
        <v>0.17391304347826086</v>
      </c>
      <c r="O95" s="103">
        <v>12</v>
      </c>
      <c r="P95" s="56">
        <f t="shared" si="16"/>
        <v>0.2608695652173913</v>
      </c>
      <c r="Q95" s="103">
        <v>24</v>
      </c>
      <c r="R95" s="56">
        <f t="shared" si="13"/>
        <v>0.5217391304347826</v>
      </c>
      <c r="S95" s="28"/>
    </row>
    <row r="96" spans="2:19" ht="19.5" customHeight="1" thickBot="1">
      <c r="B96" s="17"/>
      <c r="C96" s="45">
        <v>340</v>
      </c>
      <c r="D96" s="20" t="s">
        <v>53</v>
      </c>
      <c r="E96" s="45" t="s">
        <v>81</v>
      </c>
      <c r="F96" s="20" t="s">
        <v>79</v>
      </c>
      <c r="G96" s="20">
        <v>91</v>
      </c>
      <c r="H96" s="79">
        <v>7.648351648351649</v>
      </c>
      <c r="I96" s="71">
        <v>37</v>
      </c>
      <c r="J96" s="55">
        <f t="shared" si="14"/>
        <v>0.08108108108108109</v>
      </c>
      <c r="K96" s="102">
        <v>3</v>
      </c>
      <c r="L96" s="55">
        <f t="shared" si="12"/>
        <v>0.03296703296703297</v>
      </c>
      <c r="M96" s="104">
        <v>6</v>
      </c>
      <c r="N96" s="55">
        <f t="shared" si="15"/>
        <v>0.06593406593406594</v>
      </c>
      <c r="O96" s="104">
        <v>18</v>
      </c>
      <c r="P96" s="55">
        <f t="shared" si="16"/>
        <v>0.1978021978021978</v>
      </c>
      <c r="Q96" s="104">
        <v>64</v>
      </c>
      <c r="R96" s="55">
        <f t="shared" si="13"/>
        <v>0.7032967032967034</v>
      </c>
      <c r="S96" s="28"/>
    </row>
    <row r="97" spans="2:19" ht="19.5" customHeight="1" thickBot="1">
      <c r="B97" s="17"/>
      <c r="C97" s="46">
        <v>370</v>
      </c>
      <c r="D97" s="22" t="s">
        <v>82</v>
      </c>
      <c r="E97" s="46" t="s">
        <v>16</v>
      </c>
      <c r="F97" s="22" t="s">
        <v>83</v>
      </c>
      <c r="G97" s="22">
        <v>101</v>
      </c>
      <c r="H97" s="80">
        <v>4.3861386138613865</v>
      </c>
      <c r="I97" s="72">
        <v>96</v>
      </c>
      <c r="J97" s="56">
        <f t="shared" si="14"/>
        <v>0.14583333333333334</v>
      </c>
      <c r="K97" s="103">
        <v>14</v>
      </c>
      <c r="L97" s="56">
        <f t="shared" si="12"/>
        <v>0.13861386138613863</v>
      </c>
      <c r="M97" s="103">
        <v>44</v>
      </c>
      <c r="N97" s="56">
        <f t="shared" si="15"/>
        <v>0.43564356435643564</v>
      </c>
      <c r="O97" s="103">
        <v>30</v>
      </c>
      <c r="P97" s="56">
        <f t="shared" si="16"/>
        <v>0.297029702970297</v>
      </c>
      <c r="Q97" s="103">
        <v>13</v>
      </c>
      <c r="R97" s="56">
        <f t="shared" si="13"/>
        <v>0.12871287128712872</v>
      </c>
      <c r="S97" s="28"/>
    </row>
    <row r="98" spans="2:19" ht="19.5" customHeight="1" thickBot="1">
      <c r="B98" s="17"/>
      <c r="C98" s="95" t="s">
        <v>106</v>
      </c>
      <c r="D98" s="96"/>
      <c r="E98" s="96"/>
      <c r="F98" s="96"/>
      <c r="G98" s="40">
        <f>SUM(G68:G97)</f>
        <v>1589</v>
      </c>
      <c r="H98" s="82">
        <f>SUMPRODUCT(G68:G97,H68:H97)/G98</f>
        <v>5.674638137193203</v>
      </c>
      <c r="I98" s="40">
        <f>SUM(I68:I97)</f>
        <v>2599</v>
      </c>
      <c r="J98" s="58">
        <f>K98/I98</f>
        <v>0.09195844555598306</v>
      </c>
      <c r="K98" s="34">
        <f>SUM(K68:K97)</f>
        <v>239</v>
      </c>
      <c r="L98" s="58">
        <f t="shared" si="12"/>
        <v>0.15040906230333542</v>
      </c>
      <c r="M98" s="34">
        <f>SUM(M68:M97)</f>
        <v>406</v>
      </c>
      <c r="N98" s="58">
        <f t="shared" si="15"/>
        <v>0.2555066079295154</v>
      </c>
      <c r="O98" s="34">
        <f>SUM(O68:O97)</f>
        <v>365</v>
      </c>
      <c r="P98" s="58">
        <f t="shared" si="16"/>
        <v>0.22970421648835745</v>
      </c>
      <c r="Q98" s="34">
        <f>SUM(Q68:Q97)</f>
        <v>579</v>
      </c>
      <c r="R98" s="58">
        <f t="shared" si="13"/>
        <v>0.3643801132787917</v>
      </c>
      <c r="S98" s="28"/>
    </row>
    <row r="99" spans="2:19" ht="19.5" customHeight="1" thickBot="1">
      <c r="B99" s="17"/>
      <c r="C99" s="92" t="s">
        <v>107</v>
      </c>
      <c r="D99" s="93"/>
      <c r="E99" s="93"/>
      <c r="F99" s="93"/>
      <c r="G99" s="38">
        <f>SUM(G98,G55,G24)</f>
        <v>3659</v>
      </c>
      <c r="H99" s="83">
        <v>6.485105220005466</v>
      </c>
      <c r="I99" s="38">
        <f>+I98+I55+I24</f>
        <v>5986</v>
      </c>
      <c r="J99" s="59">
        <f>K99/I99</f>
        <v>0.06866020715001671</v>
      </c>
      <c r="K99" s="38">
        <f>+K98+K55+K24</f>
        <v>411</v>
      </c>
      <c r="L99" s="59">
        <f t="shared" si="12"/>
        <v>0.11232577206887127</v>
      </c>
      <c r="M99" s="38">
        <f>+M98+M55+M24</f>
        <v>843</v>
      </c>
      <c r="N99" s="59">
        <f t="shared" si="15"/>
        <v>0.23039081716315934</v>
      </c>
      <c r="O99" s="38">
        <f>+O98+O55+O24</f>
        <v>903</v>
      </c>
      <c r="P99" s="59">
        <f t="shared" si="16"/>
        <v>0.24678874009292157</v>
      </c>
      <c r="Q99" s="38">
        <f>+Q98+Q55+Q24</f>
        <v>1502</v>
      </c>
      <c r="R99" s="59">
        <f t="shared" si="13"/>
        <v>0.4104946706750478</v>
      </c>
      <c r="S99" s="28"/>
    </row>
    <row r="100" spans="2:19" ht="12.75">
      <c r="B100" s="17"/>
      <c r="C100" s="91" t="s">
        <v>118</v>
      </c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31"/>
      <c r="P100" s="31"/>
      <c r="Q100" s="31"/>
      <c r="R100" s="31"/>
      <c r="S100" s="28"/>
    </row>
    <row r="101" spans="2:19" ht="12.75">
      <c r="B101" s="17"/>
      <c r="C101" s="91" t="s">
        <v>119</v>
      </c>
      <c r="D101" s="91"/>
      <c r="E101" s="91"/>
      <c r="F101" s="91"/>
      <c r="G101" s="91"/>
      <c r="H101" s="91"/>
      <c r="I101" s="91"/>
      <c r="J101" s="91"/>
      <c r="K101" s="91"/>
      <c r="L101" s="91"/>
      <c r="M101" s="91"/>
      <c r="N101" s="31"/>
      <c r="O101" s="31"/>
      <c r="P101" s="31"/>
      <c r="Q101" s="31"/>
      <c r="R101" s="31"/>
      <c r="S101" s="28"/>
    </row>
    <row r="102" spans="2:19" ht="3.75" customHeight="1">
      <c r="B102" s="19"/>
      <c r="C102" s="50"/>
      <c r="D102" s="51"/>
      <c r="E102" s="50"/>
      <c r="F102" s="52"/>
      <c r="G102" s="50"/>
      <c r="H102" s="53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30"/>
    </row>
    <row r="103" ht="8.25" customHeight="1"/>
    <row r="104" ht="13.5" thickBot="1"/>
    <row r="105" spans="3:19" s="63" customFormat="1" ht="13.5" thickBot="1">
      <c r="C105" s="97" t="s">
        <v>84</v>
      </c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67"/>
    </row>
    <row r="106" spans="3:19" s="1" customFormat="1" ht="6.75" customHeight="1">
      <c r="C106" s="2"/>
      <c r="S106" s="65"/>
    </row>
    <row r="107" spans="2:19" s="1" customFormat="1" ht="3.75" customHeight="1" thickBot="1">
      <c r="B107" s="3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66">
        <v>1</v>
      </c>
    </row>
    <row r="108" spans="2:19" s="1" customFormat="1" ht="19.5" customHeight="1" thickBot="1">
      <c r="B108" s="6"/>
      <c r="C108" s="89" t="s">
        <v>2</v>
      </c>
      <c r="D108" s="89"/>
      <c r="E108" s="89" t="s">
        <v>3</v>
      </c>
      <c r="F108" s="89"/>
      <c r="G108" s="88" t="s">
        <v>124</v>
      </c>
      <c r="H108" s="89"/>
      <c r="I108" s="89" t="s">
        <v>4</v>
      </c>
      <c r="J108" s="89"/>
      <c r="K108" s="89"/>
      <c r="L108" s="89"/>
      <c r="M108" s="89"/>
      <c r="N108" s="89"/>
      <c r="O108" s="89"/>
      <c r="P108" s="89"/>
      <c r="Q108" s="89"/>
      <c r="R108" s="89"/>
      <c r="S108" s="8"/>
    </row>
    <row r="109" spans="2:19" s="1" customFormat="1" ht="19.5" customHeight="1" thickBot="1">
      <c r="B109" s="6"/>
      <c r="C109" s="89"/>
      <c r="D109" s="89"/>
      <c r="E109" s="89"/>
      <c r="F109" s="89"/>
      <c r="G109" s="89"/>
      <c r="H109" s="89"/>
      <c r="I109" s="89" t="s">
        <v>5</v>
      </c>
      <c r="J109" s="88" t="s">
        <v>110</v>
      </c>
      <c r="K109" s="88" t="s">
        <v>111</v>
      </c>
      <c r="L109" s="89"/>
      <c r="M109" s="89"/>
      <c r="N109" s="89"/>
      <c r="O109" s="89"/>
      <c r="P109" s="89"/>
      <c r="Q109" s="89"/>
      <c r="R109" s="89"/>
      <c r="S109" s="8"/>
    </row>
    <row r="110" spans="2:19" s="1" customFormat="1" ht="19.5" customHeight="1" thickBot="1">
      <c r="B110" s="6"/>
      <c r="C110" s="89"/>
      <c r="D110" s="89"/>
      <c r="E110" s="89"/>
      <c r="F110" s="89"/>
      <c r="G110" s="89"/>
      <c r="H110" s="89"/>
      <c r="I110" s="89"/>
      <c r="J110" s="89"/>
      <c r="K110" s="89" t="s">
        <v>6</v>
      </c>
      <c r="L110" s="89"/>
      <c r="M110" s="89" t="s">
        <v>7</v>
      </c>
      <c r="N110" s="89"/>
      <c r="O110" s="89" t="s">
        <v>8</v>
      </c>
      <c r="P110" s="89"/>
      <c r="Q110" s="89" t="s">
        <v>9</v>
      </c>
      <c r="R110" s="89"/>
      <c r="S110" s="8"/>
    </row>
    <row r="111" spans="2:19" s="1" customFormat="1" ht="19.5" customHeight="1" thickBot="1">
      <c r="B111" s="6"/>
      <c r="C111" s="89"/>
      <c r="D111" s="89"/>
      <c r="E111" s="89"/>
      <c r="F111" s="89"/>
      <c r="G111" s="89" t="s">
        <v>10</v>
      </c>
      <c r="H111" s="89" t="s">
        <v>11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"/>
    </row>
    <row r="112" spans="2:19" s="1" customFormat="1" ht="19.5" customHeight="1" thickBot="1">
      <c r="B112" s="6"/>
      <c r="C112" s="89"/>
      <c r="D112" s="89"/>
      <c r="E112" s="89"/>
      <c r="F112" s="89"/>
      <c r="G112" s="89"/>
      <c r="H112" s="89"/>
      <c r="I112" s="89"/>
      <c r="J112" s="89"/>
      <c r="K112" s="7" t="s">
        <v>12</v>
      </c>
      <c r="L112" s="7" t="s">
        <v>13</v>
      </c>
      <c r="M112" s="7" t="s">
        <v>12</v>
      </c>
      <c r="N112" s="7" t="s">
        <v>13</v>
      </c>
      <c r="O112" s="7" t="s">
        <v>12</v>
      </c>
      <c r="P112" s="7" t="s">
        <v>13</v>
      </c>
      <c r="Q112" s="7" t="s">
        <v>12</v>
      </c>
      <c r="R112" s="7" t="s">
        <v>13</v>
      </c>
      <c r="S112" s="8"/>
    </row>
    <row r="113" spans="2:19" ht="19.5" customHeight="1" thickBot="1">
      <c r="B113" s="17"/>
      <c r="C113" s="45">
        <v>801</v>
      </c>
      <c r="D113" s="20" t="s">
        <v>85</v>
      </c>
      <c r="E113" s="47" t="s">
        <v>16</v>
      </c>
      <c r="F113" s="20" t="s">
        <v>86</v>
      </c>
      <c r="G113" s="20">
        <v>65</v>
      </c>
      <c r="H113" s="84">
        <v>3.9076923076923076</v>
      </c>
      <c r="I113" s="70">
        <v>89</v>
      </c>
      <c r="J113" s="55">
        <f>K113/I113</f>
        <v>0.2696629213483146</v>
      </c>
      <c r="K113" s="104">
        <v>24</v>
      </c>
      <c r="L113" s="55">
        <f aca="true" t="shared" si="17" ref="L113:L129">K113/G113</f>
        <v>0.36923076923076925</v>
      </c>
      <c r="M113" s="104">
        <v>21</v>
      </c>
      <c r="N113" s="55">
        <f aca="true" t="shared" si="18" ref="N113:N129">M113/G113</f>
        <v>0.3230769230769231</v>
      </c>
      <c r="O113" s="104">
        <v>13</v>
      </c>
      <c r="P113" s="55">
        <f aca="true" t="shared" si="19" ref="P113:P129">O113/G113</f>
        <v>0.2</v>
      </c>
      <c r="Q113" s="104">
        <v>7</v>
      </c>
      <c r="R113" s="55">
        <f aca="true" t="shared" si="20" ref="R113:R129">Q113/G113</f>
        <v>0.1076923076923077</v>
      </c>
      <c r="S113" s="28"/>
    </row>
    <row r="114" spans="2:19" ht="19.5" customHeight="1" thickBot="1">
      <c r="B114" s="17"/>
      <c r="C114" s="46">
        <v>801</v>
      </c>
      <c r="D114" s="22" t="s">
        <v>85</v>
      </c>
      <c r="E114" s="48" t="s">
        <v>33</v>
      </c>
      <c r="F114" s="22" t="s">
        <v>58</v>
      </c>
      <c r="G114" s="22">
        <v>15</v>
      </c>
      <c r="H114" s="85">
        <v>3.1333333333333333</v>
      </c>
      <c r="I114" s="73">
        <v>33</v>
      </c>
      <c r="J114" s="56">
        <f aca="true" t="shared" si="21" ref="J114:J127">K114/I114</f>
        <v>0.18181818181818182</v>
      </c>
      <c r="K114" s="103">
        <v>6</v>
      </c>
      <c r="L114" s="56">
        <f t="shared" si="17"/>
        <v>0.4</v>
      </c>
      <c r="M114" s="103">
        <v>6</v>
      </c>
      <c r="N114" s="56">
        <f t="shared" si="18"/>
        <v>0.4</v>
      </c>
      <c r="O114" s="101">
        <v>3</v>
      </c>
      <c r="P114" s="56">
        <f t="shared" si="19"/>
        <v>0.2</v>
      </c>
      <c r="Q114" s="101">
        <v>0</v>
      </c>
      <c r="R114" s="56">
        <f t="shared" si="20"/>
        <v>0</v>
      </c>
      <c r="S114" s="28"/>
    </row>
    <row r="115" spans="2:19" ht="19.5" customHeight="1" thickBot="1">
      <c r="B115" s="17"/>
      <c r="C115" s="45">
        <v>802</v>
      </c>
      <c r="D115" s="20" t="s">
        <v>87</v>
      </c>
      <c r="E115" s="47" t="s">
        <v>16</v>
      </c>
      <c r="F115" s="20" t="s">
        <v>86</v>
      </c>
      <c r="G115" s="20">
        <v>43</v>
      </c>
      <c r="H115" s="84">
        <v>3.5813953488372094</v>
      </c>
      <c r="I115" s="70">
        <v>60</v>
      </c>
      <c r="J115" s="55">
        <f t="shared" si="21"/>
        <v>0.4</v>
      </c>
      <c r="K115" s="104">
        <v>24</v>
      </c>
      <c r="L115" s="55">
        <f t="shared" si="17"/>
        <v>0.5581395348837209</v>
      </c>
      <c r="M115" s="104">
        <v>10</v>
      </c>
      <c r="N115" s="55">
        <f t="shared" si="18"/>
        <v>0.23255813953488372</v>
      </c>
      <c r="O115" s="104">
        <v>7</v>
      </c>
      <c r="P115" s="55">
        <f t="shared" si="19"/>
        <v>0.16279069767441862</v>
      </c>
      <c r="Q115" s="104">
        <v>2</v>
      </c>
      <c r="R115" s="55">
        <f t="shared" si="20"/>
        <v>0.046511627906976744</v>
      </c>
      <c r="S115" s="28"/>
    </row>
    <row r="116" spans="2:19" ht="19.5" customHeight="1" thickBot="1">
      <c r="B116" s="17"/>
      <c r="C116" s="46">
        <v>820</v>
      </c>
      <c r="D116" s="22" t="s">
        <v>88</v>
      </c>
      <c r="E116" s="48" t="s">
        <v>33</v>
      </c>
      <c r="F116" s="22" t="s">
        <v>89</v>
      </c>
      <c r="G116" s="22">
        <v>172</v>
      </c>
      <c r="H116" s="85">
        <v>4.825581395348837</v>
      </c>
      <c r="I116" s="72">
        <v>257</v>
      </c>
      <c r="J116" s="56">
        <f t="shared" si="21"/>
        <v>0.0622568093385214</v>
      </c>
      <c r="K116" s="103">
        <v>16</v>
      </c>
      <c r="L116" s="56">
        <f t="shared" si="17"/>
        <v>0.09302325581395349</v>
      </c>
      <c r="M116" s="103">
        <v>76</v>
      </c>
      <c r="N116" s="56">
        <f t="shared" si="18"/>
        <v>0.4418604651162791</v>
      </c>
      <c r="O116" s="103">
        <v>46</v>
      </c>
      <c r="P116" s="56">
        <f t="shared" si="19"/>
        <v>0.26744186046511625</v>
      </c>
      <c r="Q116" s="103">
        <v>34</v>
      </c>
      <c r="R116" s="56">
        <f t="shared" si="20"/>
        <v>0.19767441860465115</v>
      </c>
      <c r="S116" s="28"/>
    </row>
    <row r="117" spans="2:19" ht="19.5" customHeight="1" thickBot="1">
      <c r="B117" s="17"/>
      <c r="C117" s="45">
        <v>820</v>
      </c>
      <c r="D117" s="20" t="s">
        <v>88</v>
      </c>
      <c r="E117" s="47" t="s">
        <v>39</v>
      </c>
      <c r="F117" s="20" t="s">
        <v>90</v>
      </c>
      <c r="G117" s="20">
        <v>52</v>
      </c>
      <c r="H117" s="84">
        <v>4.230769230769231</v>
      </c>
      <c r="I117" s="71">
        <v>88</v>
      </c>
      <c r="J117" s="55">
        <f t="shared" si="21"/>
        <v>0.06818181818181818</v>
      </c>
      <c r="K117" s="104">
        <v>6</v>
      </c>
      <c r="L117" s="55">
        <f t="shared" si="17"/>
        <v>0.11538461538461539</v>
      </c>
      <c r="M117" s="104">
        <v>32</v>
      </c>
      <c r="N117" s="55">
        <f t="shared" si="18"/>
        <v>0.6153846153846154</v>
      </c>
      <c r="O117" s="104">
        <v>10</v>
      </c>
      <c r="P117" s="55">
        <f t="shared" si="19"/>
        <v>0.19230769230769232</v>
      </c>
      <c r="Q117" s="104">
        <v>4</v>
      </c>
      <c r="R117" s="55">
        <f t="shared" si="20"/>
        <v>0.07692307692307693</v>
      </c>
      <c r="S117" s="28"/>
    </row>
    <row r="118" spans="2:19" ht="19.5" customHeight="1" thickBot="1">
      <c r="B118" s="17"/>
      <c r="C118" s="46">
        <v>820</v>
      </c>
      <c r="D118" s="22" t="s">
        <v>88</v>
      </c>
      <c r="E118" s="48" t="s">
        <v>26</v>
      </c>
      <c r="F118" s="22" t="s">
        <v>91</v>
      </c>
      <c r="G118" s="22">
        <v>73</v>
      </c>
      <c r="H118" s="85">
        <v>4.47945205479452</v>
      </c>
      <c r="I118" s="72">
        <v>111</v>
      </c>
      <c r="J118" s="56">
        <f t="shared" si="21"/>
        <v>0.06306306306306306</v>
      </c>
      <c r="K118" s="103">
        <v>7</v>
      </c>
      <c r="L118" s="56">
        <f t="shared" si="17"/>
        <v>0.0958904109589041</v>
      </c>
      <c r="M118" s="103">
        <v>36</v>
      </c>
      <c r="N118" s="56">
        <f t="shared" si="18"/>
        <v>0.4931506849315068</v>
      </c>
      <c r="O118" s="103">
        <v>20</v>
      </c>
      <c r="P118" s="56">
        <f t="shared" si="19"/>
        <v>0.273972602739726</v>
      </c>
      <c r="Q118" s="103">
        <v>10</v>
      </c>
      <c r="R118" s="56">
        <f t="shared" si="20"/>
        <v>0.136986301369863</v>
      </c>
      <c r="S118" s="28"/>
    </row>
    <row r="119" spans="2:19" ht="19.5" customHeight="1" thickBot="1">
      <c r="B119" s="17"/>
      <c r="C119" s="45">
        <v>820</v>
      </c>
      <c r="D119" s="20" t="s">
        <v>88</v>
      </c>
      <c r="E119" s="47" t="s">
        <v>45</v>
      </c>
      <c r="F119" s="20" t="s">
        <v>92</v>
      </c>
      <c r="G119" s="20">
        <v>83</v>
      </c>
      <c r="H119" s="84">
        <v>5.445783132530121</v>
      </c>
      <c r="I119" s="71">
        <v>178</v>
      </c>
      <c r="J119" s="55">
        <f>K119/I119</f>
        <v>0.016853932584269662</v>
      </c>
      <c r="K119" s="104">
        <v>3</v>
      </c>
      <c r="L119" s="55">
        <f t="shared" si="17"/>
        <v>0.03614457831325301</v>
      </c>
      <c r="M119" s="104">
        <v>35</v>
      </c>
      <c r="N119" s="55">
        <f t="shared" si="18"/>
        <v>0.42168674698795183</v>
      </c>
      <c r="O119" s="104">
        <v>21</v>
      </c>
      <c r="P119" s="55">
        <f t="shared" si="19"/>
        <v>0.25301204819277107</v>
      </c>
      <c r="Q119" s="104">
        <v>24</v>
      </c>
      <c r="R119" s="55">
        <f t="shared" si="20"/>
        <v>0.2891566265060241</v>
      </c>
      <c r="S119" s="28"/>
    </row>
    <row r="120" spans="2:19" ht="19.5" customHeight="1" thickBot="1">
      <c r="B120" s="17"/>
      <c r="C120" s="77">
        <v>830</v>
      </c>
      <c r="D120" s="22" t="s">
        <v>93</v>
      </c>
      <c r="E120" s="46" t="s">
        <v>33</v>
      </c>
      <c r="F120" s="22" t="s">
        <v>94</v>
      </c>
      <c r="G120" s="22">
        <v>31</v>
      </c>
      <c r="H120" s="85">
        <v>4.67741935483871</v>
      </c>
      <c r="I120" s="72">
        <v>71</v>
      </c>
      <c r="J120" s="56">
        <f>K120/I120</f>
        <v>0.014084507042253521</v>
      </c>
      <c r="K120" s="103">
        <v>1</v>
      </c>
      <c r="L120" s="56">
        <f t="shared" si="17"/>
        <v>0.03225806451612903</v>
      </c>
      <c r="M120" s="103">
        <v>14</v>
      </c>
      <c r="N120" s="56">
        <f t="shared" si="18"/>
        <v>0.45161290322580644</v>
      </c>
      <c r="O120" s="103">
        <v>10</v>
      </c>
      <c r="P120" s="56">
        <f t="shared" si="19"/>
        <v>0.3225806451612903</v>
      </c>
      <c r="Q120" s="103">
        <v>6</v>
      </c>
      <c r="R120" s="56">
        <f t="shared" si="20"/>
        <v>0.1935483870967742</v>
      </c>
      <c r="S120" s="28"/>
    </row>
    <row r="121" spans="2:19" ht="19.5" customHeight="1" thickBot="1">
      <c r="B121" s="17"/>
      <c r="C121" s="76">
        <v>830</v>
      </c>
      <c r="D121" s="20" t="s">
        <v>93</v>
      </c>
      <c r="E121" s="45" t="s">
        <v>39</v>
      </c>
      <c r="F121" s="20" t="s">
        <v>95</v>
      </c>
      <c r="G121" s="20">
        <v>19</v>
      </c>
      <c r="H121" s="84">
        <v>6.105263157894737</v>
      </c>
      <c r="I121" s="71">
        <v>44</v>
      </c>
      <c r="J121" s="55">
        <f>K121/I121</f>
        <v>0</v>
      </c>
      <c r="K121" s="102">
        <v>0</v>
      </c>
      <c r="L121" s="55">
        <f t="shared" si="17"/>
        <v>0</v>
      </c>
      <c r="M121" s="104">
        <v>5</v>
      </c>
      <c r="N121" s="55">
        <f t="shared" si="18"/>
        <v>0.2631578947368421</v>
      </c>
      <c r="O121" s="104">
        <v>7</v>
      </c>
      <c r="P121" s="55">
        <f t="shared" si="19"/>
        <v>0.3684210526315789</v>
      </c>
      <c r="Q121" s="104">
        <v>7</v>
      </c>
      <c r="R121" s="55">
        <f t="shared" si="20"/>
        <v>0.3684210526315789</v>
      </c>
      <c r="S121" s="28"/>
    </row>
    <row r="122" spans="2:19" ht="19.5" customHeight="1" thickBot="1">
      <c r="B122" s="17"/>
      <c r="C122" s="77">
        <v>830</v>
      </c>
      <c r="D122" s="22" t="s">
        <v>93</v>
      </c>
      <c r="E122" s="46" t="s">
        <v>26</v>
      </c>
      <c r="F122" s="22" t="s">
        <v>96</v>
      </c>
      <c r="G122" s="22">
        <v>30</v>
      </c>
      <c r="H122" s="85">
        <v>5.9</v>
      </c>
      <c r="I122" s="72">
        <v>63</v>
      </c>
      <c r="J122" s="56">
        <f t="shared" si="21"/>
        <v>0.015873015873015872</v>
      </c>
      <c r="K122" s="101">
        <v>1</v>
      </c>
      <c r="L122" s="56">
        <f t="shared" si="17"/>
        <v>0.03333333333333333</v>
      </c>
      <c r="M122" s="103">
        <v>6</v>
      </c>
      <c r="N122" s="56">
        <f t="shared" si="18"/>
        <v>0.2</v>
      </c>
      <c r="O122" s="103">
        <v>6</v>
      </c>
      <c r="P122" s="56">
        <f t="shared" si="19"/>
        <v>0.2</v>
      </c>
      <c r="Q122" s="103">
        <v>17</v>
      </c>
      <c r="R122" s="56">
        <f t="shared" si="20"/>
        <v>0.5666666666666667</v>
      </c>
      <c r="S122" s="28"/>
    </row>
    <row r="123" spans="2:19" ht="19.5" customHeight="1" thickBot="1">
      <c r="B123" s="17"/>
      <c r="C123" s="76">
        <v>840</v>
      </c>
      <c r="D123" s="20" t="s">
        <v>97</v>
      </c>
      <c r="E123" s="45" t="s">
        <v>26</v>
      </c>
      <c r="F123" s="20" t="s">
        <v>98</v>
      </c>
      <c r="G123" s="20">
        <v>40</v>
      </c>
      <c r="H123" s="84">
        <v>4.075</v>
      </c>
      <c r="I123" s="70">
        <v>41</v>
      </c>
      <c r="J123" s="55">
        <f t="shared" si="21"/>
        <v>0.24390243902439024</v>
      </c>
      <c r="K123" s="104">
        <v>10</v>
      </c>
      <c r="L123" s="55">
        <f t="shared" si="17"/>
        <v>0.25</v>
      </c>
      <c r="M123" s="104">
        <v>7</v>
      </c>
      <c r="N123" s="55">
        <f t="shared" si="18"/>
        <v>0.175</v>
      </c>
      <c r="O123" s="104">
        <v>23</v>
      </c>
      <c r="P123" s="55">
        <f t="shared" si="19"/>
        <v>0.575</v>
      </c>
      <c r="Q123" s="104">
        <v>0</v>
      </c>
      <c r="R123" s="55">
        <f t="shared" si="20"/>
        <v>0</v>
      </c>
      <c r="S123" s="28"/>
    </row>
    <row r="124" spans="2:19" ht="19.5" customHeight="1" thickBot="1">
      <c r="B124" s="17"/>
      <c r="C124" s="77">
        <v>840</v>
      </c>
      <c r="D124" s="22" t="s">
        <v>97</v>
      </c>
      <c r="E124" s="46" t="s">
        <v>45</v>
      </c>
      <c r="F124" s="22" t="s">
        <v>58</v>
      </c>
      <c r="G124" s="22">
        <v>42</v>
      </c>
      <c r="H124" s="85">
        <v>4.619047619047619</v>
      </c>
      <c r="I124" s="72">
        <v>31</v>
      </c>
      <c r="J124" s="56">
        <f t="shared" si="21"/>
        <v>0.06451612903225806</v>
      </c>
      <c r="K124" s="103">
        <v>2</v>
      </c>
      <c r="L124" s="56">
        <f t="shared" si="17"/>
        <v>0.047619047619047616</v>
      </c>
      <c r="M124" s="103">
        <v>12</v>
      </c>
      <c r="N124" s="56">
        <f t="shared" si="18"/>
        <v>0.2857142857142857</v>
      </c>
      <c r="O124" s="103">
        <v>28</v>
      </c>
      <c r="P124" s="56">
        <f t="shared" si="19"/>
        <v>0.6666666666666666</v>
      </c>
      <c r="Q124" s="103">
        <v>0</v>
      </c>
      <c r="R124" s="56">
        <f t="shared" si="20"/>
        <v>0</v>
      </c>
      <c r="S124" s="28"/>
    </row>
    <row r="125" spans="2:19" ht="19.5" customHeight="1" thickBot="1">
      <c r="B125" s="17"/>
      <c r="C125" s="76">
        <v>840</v>
      </c>
      <c r="D125" s="20" t="s">
        <v>97</v>
      </c>
      <c r="E125" s="45" t="s">
        <v>62</v>
      </c>
      <c r="F125" s="20" t="s">
        <v>92</v>
      </c>
      <c r="G125" s="20">
        <v>19</v>
      </c>
      <c r="H125" s="84">
        <v>4.315789473684211</v>
      </c>
      <c r="I125" s="71">
        <v>39</v>
      </c>
      <c r="J125" s="55">
        <f t="shared" si="21"/>
        <v>0.05128205128205128</v>
      </c>
      <c r="K125" s="104">
        <v>2</v>
      </c>
      <c r="L125" s="55">
        <f t="shared" si="17"/>
        <v>0.10526315789473684</v>
      </c>
      <c r="M125" s="104">
        <v>7</v>
      </c>
      <c r="N125" s="55">
        <f t="shared" si="18"/>
        <v>0.3684210526315789</v>
      </c>
      <c r="O125" s="104">
        <v>10</v>
      </c>
      <c r="P125" s="55">
        <f t="shared" si="19"/>
        <v>0.5263157894736842</v>
      </c>
      <c r="Q125" s="104">
        <v>0</v>
      </c>
      <c r="R125" s="55">
        <f t="shared" si="20"/>
        <v>0</v>
      </c>
      <c r="S125" s="28"/>
    </row>
    <row r="126" spans="2:19" ht="19.5" customHeight="1" thickBot="1">
      <c r="B126" s="17"/>
      <c r="C126" s="77">
        <v>860</v>
      </c>
      <c r="D126" s="22" t="s">
        <v>99</v>
      </c>
      <c r="E126" s="46" t="s">
        <v>33</v>
      </c>
      <c r="F126" s="22" t="s">
        <v>91</v>
      </c>
      <c r="G126" s="22">
        <v>14</v>
      </c>
      <c r="H126" s="85">
        <v>5.357142857142857</v>
      </c>
      <c r="I126" s="72">
        <v>15</v>
      </c>
      <c r="J126" s="56">
        <f t="shared" si="21"/>
        <v>0.3333333333333333</v>
      </c>
      <c r="K126" s="101">
        <v>5</v>
      </c>
      <c r="L126" s="56">
        <f t="shared" si="17"/>
        <v>0.35714285714285715</v>
      </c>
      <c r="M126" s="101">
        <v>4</v>
      </c>
      <c r="N126" s="56">
        <f t="shared" si="18"/>
        <v>0.2857142857142857</v>
      </c>
      <c r="O126" s="103">
        <v>0</v>
      </c>
      <c r="P126" s="56">
        <f t="shared" si="19"/>
        <v>0</v>
      </c>
      <c r="Q126" s="103">
        <v>5</v>
      </c>
      <c r="R126" s="56">
        <f t="shared" si="20"/>
        <v>0.35714285714285715</v>
      </c>
      <c r="S126" s="28"/>
    </row>
    <row r="127" spans="2:19" ht="19.5" customHeight="1" thickBot="1">
      <c r="B127" s="17"/>
      <c r="C127" s="76">
        <v>870</v>
      </c>
      <c r="D127" s="20" t="s">
        <v>100</v>
      </c>
      <c r="E127" s="45" t="s">
        <v>33</v>
      </c>
      <c r="F127" s="20" t="s">
        <v>101</v>
      </c>
      <c r="G127" s="20">
        <v>13</v>
      </c>
      <c r="H127" s="84">
        <v>6</v>
      </c>
      <c r="I127" s="71">
        <v>2</v>
      </c>
      <c r="J127" s="55">
        <f t="shared" si="21"/>
        <v>0</v>
      </c>
      <c r="K127" s="102">
        <v>0</v>
      </c>
      <c r="L127" s="55">
        <f t="shared" si="17"/>
        <v>0</v>
      </c>
      <c r="M127" s="102">
        <v>2</v>
      </c>
      <c r="N127" s="55">
        <f t="shared" si="18"/>
        <v>0.15384615384615385</v>
      </c>
      <c r="O127" s="104">
        <v>5</v>
      </c>
      <c r="P127" s="55">
        <f t="shared" si="19"/>
        <v>0.38461538461538464</v>
      </c>
      <c r="Q127" s="104">
        <v>6</v>
      </c>
      <c r="R127" s="55">
        <f t="shared" si="20"/>
        <v>0.46153846153846156</v>
      </c>
      <c r="S127" s="28"/>
    </row>
    <row r="128" spans="2:19" ht="19.5" customHeight="1" thickBot="1">
      <c r="B128" s="17"/>
      <c r="C128" s="95" t="s">
        <v>108</v>
      </c>
      <c r="D128" s="96"/>
      <c r="E128" s="96"/>
      <c r="F128" s="96"/>
      <c r="G128" s="40">
        <f>SUM(G113:G127)</f>
        <v>711</v>
      </c>
      <c r="H128" s="86">
        <v>4.661040787623066</v>
      </c>
      <c r="I128" s="40">
        <f>SUM(I113:I127)</f>
        <v>1122</v>
      </c>
      <c r="J128" s="58">
        <f>K128/I128</f>
        <v>0.09536541889483066</v>
      </c>
      <c r="K128" s="40">
        <f>SUM(K113:K127)</f>
        <v>107</v>
      </c>
      <c r="L128" s="58">
        <f t="shared" si="17"/>
        <v>0.15049226441631505</v>
      </c>
      <c r="M128" s="40">
        <f>SUM(M113:M127)</f>
        <v>273</v>
      </c>
      <c r="N128" s="58">
        <f t="shared" si="18"/>
        <v>0.38396624472573837</v>
      </c>
      <c r="O128" s="40">
        <f>SUM(O113:O127)</f>
        <v>209</v>
      </c>
      <c r="P128" s="58">
        <f t="shared" si="19"/>
        <v>0.2939521800281294</v>
      </c>
      <c r="Q128" s="40">
        <f>SUM(Q113:Q127)</f>
        <v>122</v>
      </c>
      <c r="R128" s="58">
        <f t="shared" si="20"/>
        <v>0.17158931082981715</v>
      </c>
      <c r="S128" s="28"/>
    </row>
    <row r="129" spans="2:19" ht="19.5" customHeight="1" thickBot="1">
      <c r="B129" s="17"/>
      <c r="C129" s="92" t="s">
        <v>109</v>
      </c>
      <c r="D129" s="93"/>
      <c r="E129" s="93"/>
      <c r="F129" s="93"/>
      <c r="G129" s="38">
        <f>+G128+G99</f>
        <v>4370</v>
      </c>
      <c r="H129" s="87">
        <v>6.188329519450801</v>
      </c>
      <c r="I129" s="38">
        <f>+I128+I99</f>
        <v>7108</v>
      </c>
      <c r="J129" s="59">
        <f>K129/I129</f>
        <v>0.07287563308947664</v>
      </c>
      <c r="K129" s="38">
        <f>+K128+K99</f>
        <v>518</v>
      </c>
      <c r="L129" s="59">
        <f t="shared" si="17"/>
        <v>0.11853546910755149</v>
      </c>
      <c r="M129" s="38">
        <f>+M128+M99</f>
        <v>1116</v>
      </c>
      <c r="N129" s="59">
        <f t="shared" si="18"/>
        <v>0.2553775743707094</v>
      </c>
      <c r="O129" s="38">
        <f>+O128+O99</f>
        <v>1112</v>
      </c>
      <c r="P129" s="59">
        <f t="shared" si="19"/>
        <v>0.25446224256292904</v>
      </c>
      <c r="Q129" s="38">
        <f>+Q128+Q99</f>
        <v>1624</v>
      </c>
      <c r="R129" s="59">
        <f t="shared" si="20"/>
        <v>0.3716247139588101</v>
      </c>
      <c r="S129" s="28"/>
    </row>
    <row r="130" spans="2:19" ht="12.75">
      <c r="B130" s="17"/>
      <c r="C130" s="91" t="s">
        <v>118</v>
      </c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31"/>
      <c r="P130" s="31"/>
      <c r="Q130" s="31"/>
      <c r="R130" s="31"/>
      <c r="S130" s="28"/>
    </row>
    <row r="131" spans="2:19" ht="12.75">
      <c r="B131" s="17"/>
      <c r="C131" s="91" t="s">
        <v>119</v>
      </c>
      <c r="D131" s="91"/>
      <c r="E131" s="91"/>
      <c r="F131" s="91"/>
      <c r="G131" s="91"/>
      <c r="H131" s="91"/>
      <c r="I131" s="91"/>
      <c r="J131" s="91"/>
      <c r="K131" s="91"/>
      <c r="L131" s="91"/>
      <c r="M131" s="91"/>
      <c r="N131" s="31"/>
      <c r="O131" s="31"/>
      <c r="P131" s="31"/>
      <c r="Q131" s="31"/>
      <c r="R131" s="31"/>
      <c r="S131" s="28"/>
    </row>
    <row r="132" spans="2:19" ht="3.75" customHeight="1">
      <c r="B132" s="19"/>
      <c r="C132" s="50"/>
      <c r="D132" s="51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30"/>
    </row>
    <row r="133" spans="3:5" ht="12.75">
      <c r="C133" s="90" t="s">
        <v>120</v>
      </c>
      <c r="D133" s="90"/>
      <c r="E133" s="90"/>
    </row>
  </sheetData>
  <mergeCells count="74">
    <mergeCell ref="C26:M26"/>
    <mergeCell ref="K10:R10"/>
    <mergeCell ref="C4:R4"/>
    <mergeCell ref="I10:I13"/>
    <mergeCell ref="J10:J13"/>
    <mergeCell ref="K11:L12"/>
    <mergeCell ref="G12:G13"/>
    <mergeCell ref="C1:R1"/>
    <mergeCell ref="C2:R2"/>
    <mergeCell ref="C6:R6"/>
    <mergeCell ref="C25:N25"/>
    <mergeCell ref="H12:H13"/>
    <mergeCell ref="C24:F24"/>
    <mergeCell ref="C9:D13"/>
    <mergeCell ref="E9:F13"/>
    <mergeCell ref="G9:H11"/>
    <mergeCell ref="M11:N12"/>
    <mergeCell ref="I9:R9"/>
    <mergeCell ref="E32:F36"/>
    <mergeCell ref="G32:H34"/>
    <mergeCell ref="I32:R32"/>
    <mergeCell ref="I33:I36"/>
    <mergeCell ref="J33:J36"/>
    <mergeCell ref="K33:R33"/>
    <mergeCell ref="C29:R29"/>
    <mergeCell ref="O11:P12"/>
    <mergeCell ref="Q11:R12"/>
    <mergeCell ref="O65:P66"/>
    <mergeCell ref="O34:P35"/>
    <mergeCell ref="Q34:R35"/>
    <mergeCell ref="K34:L35"/>
    <mergeCell ref="M34:N35"/>
    <mergeCell ref="C56:N56"/>
    <mergeCell ref="C57:M57"/>
    <mergeCell ref="G35:G36"/>
    <mergeCell ref="H35:H36"/>
    <mergeCell ref="C32:D36"/>
    <mergeCell ref="C55:F55"/>
    <mergeCell ref="C98:F98"/>
    <mergeCell ref="C99:F99"/>
    <mergeCell ref="C128:F128"/>
    <mergeCell ref="C108:D112"/>
    <mergeCell ref="E108:F112"/>
    <mergeCell ref="C60:R60"/>
    <mergeCell ref="C105:R105"/>
    <mergeCell ref="G63:H65"/>
    <mergeCell ref="G66:G67"/>
    <mergeCell ref="C131:M131"/>
    <mergeCell ref="M110:N111"/>
    <mergeCell ref="K110:L111"/>
    <mergeCell ref="J64:J67"/>
    <mergeCell ref="K64:R64"/>
    <mergeCell ref="K65:L66"/>
    <mergeCell ref="M65:N66"/>
    <mergeCell ref="C129:F129"/>
    <mergeCell ref="O110:P111"/>
    <mergeCell ref="Q110:R111"/>
    <mergeCell ref="G111:G112"/>
    <mergeCell ref="H111:H112"/>
    <mergeCell ref="G108:H110"/>
    <mergeCell ref="I108:R108"/>
    <mergeCell ref="I109:I112"/>
    <mergeCell ref="J109:J112"/>
    <mergeCell ref="K109:R109"/>
    <mergeCell ref="I63:R63"/>
    <mergeCell ref="Q65:R66"/>
    <mergeCell ref="C133:E133"/>
    <mergeCell ref="C100:N100"/>
    <mergeCell ref="C101:M101"/>
    <mergeCell ref="H66:H67"/>
    <mergeCell ref="C63:D67"/>
    <mergeCell ref="E63:F67"/>
    <mergeCell ref="I64:I67"/>
    <mergeCell ref="C130:N130"/>
  </mergeCells>
  <printOptions horizontalCentered="1"/>
  <pageMargins left="0.3937007874015748" right="0.3937007874015748" top="0.3937007874015748" bottom="0.3937007874015748" header="0" footer="0"/>
  <pageSetup fitToHeight="2" horizontalDpi="600" verticalDpi="600" orientation="portrait" paperSize="9" scale="43" r:id="rId1"/>
  <rowBreaks count="1" manualBreakCount="1">
    <brk id="104" min="1" max="18" man="1"/>
  </rowBreaks>
  <ignoredErrors>
    <ignoredError sqref="E14:E23 E113:E127 E68:E97 E53:E54 E37:E52" numberStoredAsText="1"/>
    <ignoredError sqref="L24 N24 P24 J24 N55 H55:L55 P55 H98:R98 J128:Q12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UPCnet</dc:creator>
  <cp:keywords/>
  <dc:description/>
  <cp:lastModifiedBy>UPCnet</cp:lastModifiedBy>
  <cp:lastPrinted>2008-04-30T07:18:39Z</cp:lastPrinted>
  <dcterms:created xsi:type="dcterms:W3CDTF">2006-07-24T07:10:59Z</dcterms:created>
  <dcterms:modified xsi:type="dcterms:W3CDTF">2008-08-06T09:56:44Z</dcterms:modified>
  <cp:category/>
  <cp:version/>
  <cp:contentType/>
  <cp:contentStatus/>
</cp:coreProperties>
</file>