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9140" windowHeight="5985" tabRatio="331" activeTab="0"/>
  </bookViews>
  <sheets>
    <sheet name="1.3.4.2" sheetId="1" r:id="rId1"/>
  </sheets>
  <externalReferences>
    <externalReference r:id="rId4"/>
  </externalReferences>
  <definedNames>
    <definedName name="_xlnm.Print_Area" localSheetId="0">'1.3.4.2'!$B$1:$T$120</definedName>
    <definedName name="Per_intervals_edats_i_sexe">'[1]Per_intervals_edats_i_sexe'!$D$5:$E$12</definedName>
    <definedName name="Taula_Informe_Resum_Doctorat_2">#REF!</definedName>
    <definedName name="_xlnm.Print_Titles" localSheetId="0">'1.3.4.2'!$7:$8</definedName>
  </definedNames>
  <calcPr fullCalcOnLoad="1"/>
</workbook>
</file>

<file path=xl/sharedStrings.xml><?xml version="1.0" encoding="utf-8"?>
<sst xmlns="http://schemas.openxmlformats.org/spreadsheetml/2006/main" count="296" uniqueCount="136">
  <si>
    <t>TOTAL</t>
  </si>
  <si>
    <t>Dones</t>
  </si>
  <si>
    <t>Nom programa</t>
  </si>
  <si>
    <t>Total</t>
  </si>
  <si>
    <t>TOTAL UPC</t>
  </si>
  <si>
    <t>Homes</t>
  </si>
  <si>
    <t>&lt;=25</t>
  </si>
  <si>
    <t>26-30</t>
  </si>
  <si>
    <t>31-35</t>
  </si>
  <si>
    <t>36-40</t>
  </si>
  <si>
    <t>41-45</t>
  </si>
  <si>
    <t>46-50</t>
  </si>
  <si>
    <t>&gt;50</t>
  </si>
  <si>
    <t>DADES GRÀFIC</t>
  </si>
  <si>
    <t>Codi progr.</t>
  </si>
  <si>
    <t>Estrangers</t>
  </si>
  <si>
    <t>1. ARQUITECTURA I URBANISME</t>
  </si>
  <si>
    <t>Total estudiantat</t>
  </si>
  <si>
    <t>Estudiantat nou</t>
  </si>
  <si>
    <t>% Dones</t>
  </si>
  <si>
    <t>% Homes</t>
  </si>
  <si>
    <t>2. CIÈNCIES APLICADES</t>
  </si>
  <si>
    <t>3. ENGINYERIA CIVIL</t>
  </si>
  <si>
    <t>4. ENGINYERIA DE SISTEMES INDUSTRIALS</t>
  </si>
  <si>
    <t>5. ENGINYERIA AMBIENTAL I SOSTENIBILITAT</t>
  </si>
  <si>
    <t>6. ENGINYERIA QUÍMICA, TÈRMICA I DELS MATERIALS</t>
  </si>
  <si>
    <t>7. TECNOLOGIES DE LA INFORMACIÓ I COMUNICACIONS</t>
  </si>
  <si>
    <t>703 CA</t>
  </si>
  <si>
    <t>716 EA</t>
  </si>
  <si>
    <t>735 PA</t>
  </si>
  <si>
    <t>740 UOT</t>
  </si>
  <si>
    <t>200 FME</t>
  </si>
  <si>
    <t>300 EPSC</t>
  </si>
  <si>
    <t>707 ESAII</t>
  </si>
  <si>
    <t>711 EHMA</t>
  </si>
  <si>
    <t>720 FA</t>
  </si>
  <si>
    <t>731 OO</t>
  </si>
  <si>
    <t>742 CEN</t>
  </si>
  <si>
    <t>250 ETSECCPB</t>
  </si>
  <si>
    <t>706 EC</t>
  </si>
  <si>
    <t>708 ETCG</t>
  </si>
  <si>
    <t>722 ITT</t>
  </si>
  <si>
    <t>737 RMEE</t>
  </si>
  <si>
    <t>440 IOC</t>
  </si>
  <si>
    <t>712 EM</t>
  </si>
  <si>
    <t>717 EGE</t>
  </si>
  <si>
    <t>721 FEN</t>
  </si>
  <si>
    <t>732 OE</t>
  </si>
  <si>
    <t>736 PE</t>
  </si>
  <si>
    <t>741 EMRN</t>
  </si>
  <si>
    <t>745 EAB</t>
  </si>
  <si>
    <t>702 CMEM</t>
  </si>
  <si>
    <t>713 EQ</t>
  </si>
  <si>
    <t>714 ETP</t>
  </si>
  <si>
    <t>724 MMT</t>
  </si>
  <si>
    <t>729 MF</t>
  </si>
  <si>
    <t>701 AC</t>
  </si>
  <si>
    <t>710 EEL</t>
  </si>
  <si>
    <t>715 EIO</t>
  </si>
  <si>
    <t>723 LSI</t>
  </si>
  <si>
    <t>739 TSC</t>
  </si>
  <si>
    <t>744 ENTEL</t>
  </si>
  <si>
    <t>Unitat</t>
  </si>
  <si>
    <r>
      <t>(1)</t>
    </r>
    <r>
      <rPr>
        <sz val="8"/>
        <color indexed="56"/>
        <rFont val="Arial"/>
        <family val="2"/>
      </rPr>
      <t xml:space="preserve"> Programes no vigents</t>
    </r>
  </si>
  <si>
    <r>
      <t xml:space="preserve">(2) </t>
    </r>
    <r>
      <rPr>
        <sz val="8"/>
        <color indexed="56"/>
        <rFont val="Arial"/>
        <family val="2"/>
      </rPr>
      <t>Càtedra UNESCO de Sostenibilitat</t>
    </r>
  </si>
  <si>
    <t>%Estrangers</t>
  </si>
  <si>
    <t>% Estranger</t>
  </si>
  <si>
    <t>1.3.5 Estudiantat de doctorat</t>
  </si>
  <si>
    <t>1.3.5.2 DISTRIBUCIÓ DE L'ESTUDIANTAT DE DOCTORAT (TOTAL I NOU) SEGONS L'EDAT, EL GÈNERE I LA PROCEDÈNCIA</t>
  </si>
  <si>
    <t>ANY ACADÈMIC 2007-2008</t>
  </si>
  <si>
    <t>TEORIA I HISTÒRIA DE L'ARQUITECTURA</t>
  </si>
  <si>
    <t>704 CA 1</t>
  </si>
  <si>
    <t>ÀMBITS DE RECERCA EN L'ENERGIA I EL MEDI AMBIENT A L'ARQUITECTURA</t>
  </si>
  <si>
    <t>GESTIÓ I VALORACIÓ URBANA</t>
  </si>
  <si>
    <t>CONSTRUCCIÓ, RESTAURACIÓ I REHABILITACIÓ ARQUITECTÒNICA</t>
  </si>
  <si>
    <t>ANÀLISI D'ESTRUCTURES ARQUITECTÒNIQUES</t>
  </si>
  <si>
    <t>718 EGA 1</t>
  </si>
  <si>
    <t>COMUNICACIÓ VISUAL EN ARQUITECTURA I DISSENY</t>
  </si>
  <si>
    <t>ELS NOUS INSTRUMENTS DE L'ARQUITECTURA</t>
  </si>
  <si>
    <t>PROJECTES ARQUITECTÒNICS</t>
  </si>
  <si>
    <r>
      <t xml:space="preserve">428 </t>
    </r>
    <r>
      <rPr>
        <vertAlign val="superscript"/>
        <sz val="10"/>
        <color indexed="56"/>
        <rFont val="Arial"/>
        <family val="2"/>
      </rPr>
      <t>(1)</t>
    </r>
  </si>
  <si>
    <t>EL SENTIT DE L'ARQUITECTURA MODERNA</t>
  </si>
  <si>
    <t>URBANISME</t>
  </si>
  <si>
    <t>DOCTORAT EN MATEMÀTICA APLICADA, PLA 1998</t>
  </si>
  <si>
    <t>DOCTORAT EN MATEMÀTICA APLICADA, PLA 2005</t>
  </si>
  <si>
    <t>CIÈNCIA I TECNOLOGIA AEROESPACIAL</t>
  </si>
  <si>
    <t>ENGINYERIA BIOMÈDICA</t>
  </si>
  <si>
    <t>CIÈNCIES DEL MAR</t>
  </si>
  <si>
    <t>FÍSICA APLICADA I SIMULACIÓ EN CIÈNCIES</t>
  </si>
  <si>
    <t>FÍSICA COMPUTACIONAL I APLICADA</t>
  </si>
  <si>
    <t>ENGINYERIA ÒPTICA</t>
  </si>
  <si>
    <t>CIÈNCIA I ENGINYERIA NÀUTIQUES</t>
  </si>
  <si>
    <t>893 ICFO</t>
  </si>
  <si>
    <t>FOTÒNICA</t>
  </si>
  <si>
    <t>DOCTORAT EN ENGINYERIA CIVIL</t>
  </si>
  <si>
    <t>ENGINYERIA DE LA CONSTRUCCIÓ</t>
  </si>
  <si>
    <t>ENGINYERIA DEL TERRENY</t>
  </si>
  <si>
    <t>ENGINYERIA SÍSMICA I DINÀMICA ESTRUCTURAL</t>
  </si>
  <si>
    <t>GESTIÓ DEL TERRITORI I INFRAESTRUCTURES DEL TRANSPORT</t>
  </si>
  <si>
    <t>ANALISI ESTRUCTURAL</t>
  </si>
  <si>
    <t xml:space="preserve"> 709 EE</t>
  </si>
  <si>
    <t>ENGINYERIA ELÈCTRICA</t>
  </si>
  <si>
    <t>AUTOMATITZACIÓ AVANÇADA I ROBÒTICA</t>
  </si>
  <si>
    <t>CONTROL, VISIÓ I ROBÒTICA</t>
  </si>
  <si>
    <t>AUTOMÀTICA, ROBÒTICA I VISIÓ</t>
  </si>
  <si>
    <t>ENGINYERIA MECÀNICA</t>
  </si>
  <si>
    <t>ENGINYERIA MULTIMEDIA</t>
  </si>
  <si>
    <t>ENGINYERIA NUCLEAR</t>
  </si>
  <si>
    <t>ADMINISTRACIÓ I DIRECCIÓ D'EMPRESES</t>
  </si>
  <si>
    <t>PROJECTES D'INNOVACIÓ TECNOLÒGICA EN L'ENGINYERIA DE PRODUCTE I PROCÉS</t>
  </si>
  <si>
    <r>
      <t xml:space="preserve">124 </t>
    </r>
    <r>
      <rPr>
        <vertAlign val="superscript"/>
        <sz val="10"/>
        <color indexed="56"/>
        <rFont val="Arial"/>
        <family val="2"/>
      </rPr>
      <t>(2)</t>
    </r>
  </si>
  <si>
    <t>SOSTENIBILITAT, TECNOLOGIA I HUMANISME</t>
  </si>
  <si>
    <t>ENGINYERIA AMBIENTAL</t>
  </si>
  <si>
    <t>ENGINYERIA DE PROJECTES: MEDI AMBIENT, SEGURETAT, QUALITAT I COMUNICACIÓ</t>
  </si>
  <si>
    <t>RECURSOS NATURALS I MEDI AMBIENT</t>
  </si>
  <si>
    <t>BIOTECNOLOGIA AGROALIMENTÀRIA I SOSTENIBILITAT</t>
  </si>
  <si>
    <t>CIÈNCIA DELS MATERIALS I ENGINYERIA METAL·LÚRGICA</t>
  </si>
  <si>
    <t>CIÈNCIA I ENGINYERIA DELS MATERIALS</t>
  </si>
  <si>
    <t>ENGINYERIA DE PROCESSOS QUÍMICS</t>
  </si>
  <si>
    <t>POLÍMERS I BIOPOLÍMERS</t>
  </si>
  <si>
    <t>ENGINYERIA TÈXTIL I PAPERERA</t>
  </si>
  <si>
    <t>DOCTORAT EN ENGINYERIA TÈXTIL I PAPERERA</t>
  </si>
  <si>
    <t>ENGINYERIA TÈRMICA</t>
  </si>
  <si>
    <t>FLUIDS, TURBOMÀQUINES I POTÈNCIA FLUIDA</t>
  </si>
  <si>
    <t>ARQUITECTURA I TECNOLOGIA DE COMPUTADORS</t>
  </si>
  <si>
    <t>ARQUITECTURA DE COMPUTADORS</t>
  </si>
  <si>
    <t>ENGINYERIA ELECTRÒNICA</t>
  </si>
  <si>
    <t>APLICACIONS TÈCNIQUES I INFORMÀTIQUES DE L'ESTADÍSTICA, LA INVESTIGACIÓ OPERATIVA I L'OPTIMITZACIÓ</t>
  </si>
  <si>
    <t>ESTADÍSTICA I INVESTIGACIÓ OPERATIVA</t>
  </si>
  <si>
    <t>INTEL·LIGÈNCIA ARTIFICIAL</t>
  </si>
  <si>
    <t>SOFTWARE</t>
  </si>
  <si>
    <t>DOCTORAT EN COMPUTACIÓ</t>
  </si>
  <si>
    <t>ENGINYERIA TELEMÀTICA</t>
  </si>
  <si>
    <t>TEORIA DEL SENYAL I COMUNICACIONS</t>
  </si>
  <si>
    <t>-</t>
  </si>
  <si>
    <t>Dades representatives a 3 de juliol de 2008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</si>
</sst>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#,##0.0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0.0"/>
    <numFmt numFmtId="192" formatCode="0;[Red]0"/>
    <numFmt numFmtId="193" formatCode="0;[Black]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;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_(#,##0_);_(\(#,##0\);_(&quot;-&quot;_);_(@_)"/>
    <numFmt numFmtId="205" formatCode="_(#,##0.0_);_(\(#,##0.0\);_(&quot;-&quot;_);_(@_)"/>
    <numFmt numFmtId="206" formatCode="_(#,##0.00_);_(\(#,##0.00\);_(&quot;-&quot;_);_(@_)"/>
  </numFmts>
  <fonts count="2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20.25"/>
      <name val="Arial"/>
      <family val="0"/>
    </font>
    <font>
      <sz val="20.5"/>
      <name val="Arial"/>
      <family val="0"/>
    </font>
    <font>
      <sz val="20"/>
      <name val="Arial"/>
      <family val="0"/>
    </font>
    <font>
      <sz val="10"/>
      <color indexed="9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0"/>
      <color indexed="10"/>
      <name val="Arial"/>
      <family val="0"/>
    </font>
    <font>
      <b/>
      <sz val="8.5"/>
      <color indexed="56"/>
      <name val="Arial"/>
      <family val="2"/>
    </font>
    <font>
      <b/>
      <sz val="9.5"/>
      <color indexed="56"/>
      <name val="Arial"/>
      <family val="2"/>
    </font>
    <font>
      <sz val="10"/>
      <color indexed="17"/>
      <name val="Arial"/>
      <family val="0"/>
    </font>
    <font>
      <vertAlign val="superscript"/>
      <sz val="10"/>
      <color indexed="56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vertAlign val="superscript"/>
      <sz val="8"/>
      <color indexed="56"/>
      <name val="Arial"/>
      <family val="2"/>
    </font>
    <font>
      <b/>
      <sz val="8.25"/>
      <name val="Arial"/>
      <family val="2"/>
    </font>
    <font>
      <sz val="10"/>
      <color indexed="9"/>
      <name val="MS Sans Serif"/>
      <family val="0"/>
    </font>
    <font>
      <sz val="13.5"/>
      <color indexed="9"/>
      <name val="MS Sans Serif"/>
      <family val="0"/>
    </font>
    <font>
      <b/>
      <sz val="10"/>
      <color indexed="9"/>
      <name val="MS Sans Serif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9" fillId="0" borderId="5" applyNumberFormat="0" applyFont="0" applyFill="0" applyAlignment="0" applyProtection="0"/>
    <xf numFmtId="0" fontId="11" fillId="2" borderId="6" applyNumberFormat="0" applyFont="0" applyFill="0" applyAlignment="0" applyProtection="0"/>
    <xf numFmtId="0" fontId="11" fillId="2" borderId="7" applyNumberFormat="0" applyFont="0" applyFill="0" applyAlignment="0" applyProtection="0"/>
    <xf numFmtId="0" fontId="11" fillId="2" borderId="8" applyNumberFormat="0" applyFont="0" applyFill="0" applyAlignment="0" applyProtection="0"/>
    <xf numFmtId="0" fontId="11" fillId="2" borderId="9" applyNumberFormat="0" applyFont="0" applyFill="0" applyAlignment="0" applyProtection="0"/>
    <xf numFmtId="4" fontId="9" fillId="3" borderId="10">
      <alignment horizontal="left" vertical="center"/>
      <protection/>
    </xf>
    <xf numFmtId="0" fontId="12" fillId="4" borderId="10">
      <alignment horizontal="left" vertical="center"/>
      <protection/>
    </xf>
    <xf numFmtId="0" fontId="12" fillId="2" borderId="10">
      <alignment horizontal="left" vertical="center"/>
      <protection/>
    </xf>
    <xf numFmtId="0" fontId="12" fillId="2" borderId="10">
      <alignment horizontal="left" vertical="center"/>
      <protection/>
    </xf>
    <xf numFmtId="0" fontId="12" fillId="5" borderId="10">
      <alignment horizontal="left" vertical="center"/>
      <protection/>
    </xf>
    <xf numFmtId="0" fontId="13" fillId="6" borderId="0">
      <alignment horizontal="left" vertical="center"/>
      <protection/>
    </xf>
    <xf numFmtId="3" fontId="14" fillId="7" borderId="10" applyNumberFormat="0">
      <alignment vertical="center"/>
      <protection/>
    </xf>
    <xf numFmtId="3" fontId="14" fillId="8" borderId="10" applyNumberFormat="0">
      <alignment vertical="center"/>
      <protection/>
    </xf>
    <xf numFmtId="4" fontId="14" fillId="2" borderId="10" applyNumberFormat="0">
      <alignment vertical="center"/>
      <protection/>
    </xf>
    <xf numFmtId="4" fontId="14" fillId="5" borderId="10" applyNumberFormat="0">
      <alignment vertical="center"/>
      <protection/>
    </xf>
    <xf numFmtId="0" fontId="14" fillId="9" borderId="10">
      <alignment horizontal="left" vertical="center"/>
      <protection/>
    </xf>
    <xf numFmtId="0" fontId="9" fillId="10" borderId="10">
      <alignment horizontal="center" vertical="center"/>
      <protection/>
    </xf>
    <xf numFmtId="0" fontId="9" fillId="3" borderId="10">
      <alignment horizontal="center" vertical="center" wrapText="1"/>
      <protection/>
    </xf>
    <xf numFmtId="3" fontId="14" fillId="2" borderId="0" applyNumberFormat="0">
      <alignment vertical="center"/>
      <protection/>
    </xf>
    <xf numFmtId="4" fontId="12" fillId="2" borderId="10" applyNumberFormat="0">
      <alignment vertical="center"/>
      <protection/>
    </xf>
    <xf numFmtId="0" fontId="9" fillId="3" borderId="10">
      <alignment horizontal="center" vertical="center"/>
      <protection/>
    </xf>
    <xf numFmtId="4" fontId="12" fillId="5" borderId="10" applyNumberFormat="0">
      <alignment vertical="center"/>
      <protection/>
    </xf>
    <xf numFmtId="4" fontId="12" fillId="4" borderId="10" applyNumberFormat="0">
      <alignment vertical="center"/>
      <protection/>
    </xf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0" fillId="0" borderId="11" applyAlignment="0">
      <protection/>
    </xf>
  </cellStyleXfs>
  <cellXfs count="133">
    <xf numFmtId="0" fontId="0" fillId="0" borderId="0" xfId="0" applyAlignment="1">
      <alignment/>
    </xf>
    <xf numFmtId="168" fontId="7" fillId="6" borderId="0" xfId="47" applyFont="1" applyFill="1" applyBorder="1" applyAlignment="1">
      <alignment horizontal="center" vertical="center"/>
    </xf>
    <xf numFmtId="168" fontId="7" fillId="11" borderId="0" xfId="47" applyFont="1" applyFill="1" applyBorder="1" applyAlignment="1">
      <alignment vertical="center" wrapText="1"/>
    </xf>
    <xf numFmtId="168" fontId="7" fillId="6" borderId="0" xfId="47" applyFont="1" applyFill="1" applyBorder="1" applyAlignment="1">
      <alignment vertical="center"/>
    </xf>
    <xf numFmtId="168" fontId="8" fillId="6" borderId="0" xfId="47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vertical="center"/>
    </xf>
    <xf numFmtId="0" fontId="2" fillId="6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6" borderId="0" xfId="0" applyFill="1" applyBorder="1" applyAlignment="1">
      <alignment vertical="center"/>
    </xf>
    <xf numFmtId="168" fontId="7" fillId="6" borderId="0" xfId="47" applyFont="1" applyFill="1" applyBorder="1" applyAlignment="1">
      <alignment horizontal="left" vertical="center" wrapText="1"/>
    </xf>
    <xf numFmtId="0" fontId="7" fillId="11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/>
    </xf>
    <xf numFmtId="0" fontId="0" fillId="6" borderId="9" xfId="23" applyFill="1" applyAlignment="1">
      <alignment vertical="center"/>
    </xf>
    <xf numFmtId="0" fontId="0" fillId="6" borderId="9" xfId="23" applyFill="1" applyAlignment="1">
      <alignment horizontal="center" vertical="center"/>
    </xf>
    <xf numFmtId="0" fontId="0" fillId="6" borderId="9" xfId="23" applyFill="1" applyAlignment="1">
      <alignment horizontal="left" vertical="center" wrapText="1"/>
    </xf>
    <xf numFmtId="0" fontId="0" fillId="6" borderId="6" xfId="20" applyFill="1" applyAlignment="1">
      <alignment vertical="center"/>
    </xf>
    <xf numFmtId="0" fontId="2" fillId="6" borderId="6" xfId="20" applyFont="1" applyFill="1" applyAlignment="1">
      <alignment vertical="center" wrapText="1"/>
    </xf>
    <xf numFmtId="0" fontId="0" fillId="6" borderId="6" xfId="20" applyFill="1" applyAlignment="1">
      <alignment vertical="center" wrapText="1"/>
    </xf>
    <xf numFmtId="0" fontId="2" fillId="6" borderId="6" xfId="20" applyFont="1" applyFill="1" applyAlignment="1">
      <alignment vertical="center"/>
    </xf>
    <xf numFmtId="0" fontId="0" fillId="6" borderId="7" xfId="21" applyFill="1" applyAlignment="1">
      <alignment horizontal="center" vertical="center"/>
    </xf>
    <xf numFmtId="0" fontId="0" fillId="6" borderId="7" xfId="21" applyFill="1" applyAlignment="1">
      <alignment horizontal="left" vertical="center" wrapText="1"/>
    </xf>
    <xf numFmtId="0" fontId="1" fillId="11" borderId="7" xfId="21" applyFont="1" applyFill="1" applyAlignment="1">
      <alignment vertical="center" wrapText="1"/>
    </xf>
    <xf numFmtId="0" fontId="0" fillId="6" borderId="7" xfId="21" applyFill="1" applyAlignment="1">
      <alignment vertical="center"/>
    </xf>
    <xf numFmtId="0" fontId="2" fillId="6" borderId="7" xfId="21" applyFont="1" applyFill="1" applyAlignment="1">
      <alignment vertical="center"/>
    </xf>
    <xf numFmtId="0" fontId="2" fillId="11" borderId="7" xfId="21" applyFont="1" applyFill="1" applyAlignment="1">
      <alignment vertical="center" wrapText="1"/>
    </xf>
    <xf numFmtId="0" fontId="0" fillId="6" borderId="8" xfId="22" applyFill="1" applyAlignment="1">
      <alignment vertical="center"/>
    </xf>
    <xf numFmtId="0" fontId="2" fillId="6" borderId="8" xfId="22" applyFont="1" applyFill="1" applyAlignment="1">
      <alignment vertical="center" wrapText="1"/>
    </xf>
    <xf numFmtId="0" fontId="0" fillId="6" borderId="8" xfId="22" applyFill="1" applyAlignment="1">
      <alignment vertical="center" wrapText="1"/>
    </xf>
    <xf numFmtId="0" fontId="0" fillId="6" borderId="3" xfId="17" applyFill="1" applyAlignment="1">
      <alignment vertical="center"/>
    </xf>
    <xf numFmtId="0" fontId="2" fillId="6" borderId="2" xfId="16" applyFont="1" applyFill="1" applyAlignment="1">
      <alignment vertical="center"/>
    </xf>
    <xf numFmtId="0" fontId="0" fillId="6" borderId="4" xfId="18" applyFill="1" applyAlignment="1">
      <alignment vertical="center"/>
    </xf>
    <xf numFmtId="0" fontId="0" fillId="6" borderId="5" xfId="19" applyFill="1" applyAlignment="1">
      <alignment vertical="center"/>
    </xf>
    <xf numFmtId="0" fontId="9" fillId="3" borderId="10" xfId="36">
      <alignment horizontal="center" vertical="center" wrapText="1"/>
      <protection/>
    </xf>
    <xf numFmtId="0" fontId="12" fillId="6" borderId="0" xfId="0" applyFont="1" applyFill="1" applyAlignment="1">
      <alignment horizontal="left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left" vertical="center" wrapText="1"/>
    </xf>
    <xf numFmtId="0" fontId="17" fillId="11" borderId="0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vertical="center"/>
    </xf>
    <xf numFmtId="168" fontId="20" fillId="6" borderId="0" xfId="47" applyFont="1" applyFill="1" applyBorder="1" applyAlignment="1">
      <alignment horizontal="left" vertical="center" wrapText="1"/>
    </xf>
    <xf numFmtId="168" fontId="20" fillId="11" borderId="0" xfId="47" applyFont="1" applyFill="1" applyBorder="1" applyAlignment="1">
      <alignment vertical="center" wrapText="1"/>
    </xf>
    <xf numFmtId="168" fontId="20" fillId="6" borderId="0" xfId="47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12" fillId="9" borderId="0" xfId="34" applyFont="1" applyFill="1" applyBorder="1" applyAlignment="1">
      <alignment horizontal="left" vertical="center"/>
      <protection/>
    </xf>
    <xf numFmtId="0" fontId="12" fillId="5" borderId="10" xfId="30" applyFont="1" applyFill="1">
      <alignment vertical="center"/>
      <protection/>
    </xf>
    <xf numFmtId="0" fontId="10" fillId="6" borderId="0" xfId="0" applyFont="1" applyFill="1" applyAlignment="1">
      <alignment vertical="center"/>
    </xf>
    <xf numFmtId="0" fontId="10" fillId="6" borderId="8" xfId="22" applyFont="1" applyFill="1" applyAlignment="1">
      <alignment vertical="center"/>
    </xf>
    <xf numFmtId="0" fontId="12" fillId="5" borderId="12" xfId="37" applyFont="1" applyFill="1" applyBorder="1">
      <alignment vertical="center"/>
      <protection/>
    </xf>
    <xf numFmtId="3" fontId="12" fillId="3" borderId="12" xfId="38" applyNumberFormat="1" applyFill="1" applyBorder="1">
      <alignment vertical="center"/>
      <protection/>
    </xf>
    <xf numFmtId="3" fontId="12" fillId="3" borderId="10" xfId="38" applyNumberFormat="1" applyFill="1">
      <alignment vertical="center"/>
      <protection/>
    </xf>
    <xf numFmtId="0" fontId="13" fillId="6" borderId="0" xfId="29">
      <alignment horizontal="left" vertical="center"/>
      <protection/>
    </xf>
    <xf numFmtId="0" fontId="12" fillId="9" borderId="0" xfId="34" applyFont="1" applyFill="1" applyBorder="1" applyAlignment="1">
      <alignment horizontal="center" vertical="center"/>
      <protection/>
    </xf>
    <xf numFmtId="0" fontId="12" fillId="5" borderId="12" xfId="31" applyFont="1" applyFill="1" applyBorder="1" applyAlignment="1">
      <alignment horizontal="right" vertical="center"/>
      <protection/>
    </xf>
    <xf numFmtId="0" fontId="12" fillId="5" borderId="12" xfId="30" applyFont="1" applyFill="1" applyBorder="1" applyAlignment="1">
      <alignment horizontal="right" vertical="center"/>
      <protection/>
    </xf>
    <xf numFmtId="0" fontId="9" fillId="3" borderId="10" xfId="36" applyFont="1">
      <alignment horizontal="center" vertical="center" wrapText="1"/>
      <protection/>
    </xf>
    <xf numFmtId="9" fontId="12" fillId="5" borderId="10" xfId="48" applyFont="1" applyFill="1" applyAlignment="1">
      <alignment vertical="center"/>
    </xf>
    <xf numFmtId="181" fontId="14" fillId="7" borderId="10" xfId="48" applyNumberFormat="1" applyAlignment="1">
      <alignment horizontal="right" vertical="center"/>
    </xf>
    <xf numFmtId="181" fontId="12" fillId="5" borderId="10" xfId="48" applyNumberFormat="1" applyFont="1" applyFill="1" applyAlignment="1">
      <alignment vertical="center"/>
    </xf>
    <xf numFmtId="181" fontId="14" fillId="7" borderId="10" xfId="48" applyNumberFormat="1" applyBorder="1" applyAlignment="1">
      <alignment horizontal="right" vertical="center"/>
    </xf>
    <xf numFmtId="181" fontId="12" fillId="5" borderId="10" xfId="48" applyNumberFormat="1" applyFont="1" applyFill="1" applyBorder="1" applyAlignment="1">
      <alignment vertical="center"/>
    </xf>
    <xf numFmtId="181" fontId="14" fillId="7" borderId="13" xfId="48" applyNumberFormat="1" applyBorder="1" applyAlignment="1">
      <alignment horizontal="right" vertical="center"/>
    </xf>
    <xf numFmtId="181" fontId="12" fillId="5" borderId="10" xfId="48" applyNumberFormat="1" applyFont="1" applyFill="1" applyAlignment="1">
      <alignment horizontal="right" vertical="center"/>
    </xf>
    <xf numFmtId="181" fontId="12" fillId="5" borderId="13" xfId="48" applyNumberFormat="1" applyFont="1" applyFill="1" applyBorder="1" applyAlignment="1">
      <alignment vertical="center"/>
    </xf>
    <xf numFmtId="9" fontId="12" fillId="5" borderId="12" xfId="48" applyFont="1" applyFill="1" applyBorder="1" applyAlignment="1">
      <alignment horizontal="right" vertical="center"/>
    </xf>
    <xf numFmtId="181" fontId="12" fillId="5" borderId="12" xfId="48" applyNumberFormat="1" applyFont="1" applyFill="1" applyBorder="1" applyAlignment="1">
      <alignment horizontal="right" vertical="center"/>
    </xf>
    <xf numFmtId="181" fontId="12" fillId="5" borderId="12" xfId="48" applyNumberFormat="1" applyFont="1" applyFill="1" applyBorder="1" applyAlignment="1">
      <alignment vertical="center"/>
    </xf>
    <xf numFmtId="1" fontId="12" fillId="3" borderId="10" xfId="38" applyNumberFormat="1" applyFill="1">
      <alignment vertical="center"/>
      <protection/>
    </xf>
    <xf numFmtId="181" fontId="12" fillId="3" borderId="10" xfId="48" applyNumberFormat="1" applyFill="1" applyAlignment="1">
      <alignment vertical="center"/>
    </xf>
    <xf numFmtId="181" fontId="14" fillId="8" borderId="10" xfId="48" applyNumberFormat="1" applyFill="1" applyAlignment="1">
      <alignment horizontal="right" vertical="center"/>
    </xf>
    <xf numFmtId="181" fontId="14" fillId="8" borderId="13" xfId="48" applyNumberFormat="1" applyFill="1" applyBorder="1" applyAlignment="1">
      <alignment horizontal="right" vertical="center"/>
    </xf>
    <xf numFmtId="181" fontId="14" fillId="8" borderId="10" xfId="48" applyNumberFormat="1" applyFill="1" applyBorder="1" applyAlignment="1">
      <alignment horizontal="right" vertical="center"/>
    </xf>
    <xf numFmtId="181" fontId="14" fillId="7" borderId="10" xfId="48" applyNumberFormat="1" applyFont="1" applyAlignment="1">
      <alignment horizontal="right" vertical="center"/>
    </xf>
    <xf numFmtId="181" fontId="14" fillId="8" borderId="10" xfId="48" applyNumberFormat="1" applyFont="1" applyFill="1" applyAlignment="1">
      <alignment horizontal="right" vertical="center"/>
    </xf>
    <xf numFmtId="0" fontId="12" fillId="9" borderId="0" xfId="34" applyFont="1" applyFill="1" applyBorder="1" applyAlignment="1">
      <alignment horizontal="left" vertical="center" wrapText="1"/>
      <protection/>
    </xf>
    <xf numFmtId="0" fontId="14" fillId="7" borderId="10" xfId="30" applyFont="1" applyAlignment="1">
      <alignment horizontal="left" vertical="center" wrapText="1"/>
      <protection/>
    </xf>
    <xf numFmtId="0" fontId="14" fillId="7" borderId="10" xfId="30" applyAlignment="1">
      <alignment horizontal="center" vertical="center" wrapText="1"/>
      <protection/>
    </xf>
    <xf numFmtId="0" fontId="14" fillId="8" borderId="10" xfId="30" applyFont="1" applyFill="1" applyAlignment="1">
      <alignment horizontal="left" vertical="center" wrapText="1"/>
      <protection/>
    </xf>
    <xf numFmtId="0" fontId="14" fillId="8" borderId="10" xfId="30" applyFill="1" applyAlignment="1">
      <alignment horizontal="center" vertical="center" wrapText="1"/>
      <protection/>
    </xf>
    <xf numFmtId="204" fontId="14" fillId="7" borderId="10" xfId="30" applyNumberFormat="1" applyAlignment="1">
      <alignment horizontal="right" vertical="center"/>
      <protection/>
    </xf>
    <xf numFmtId="204" fontId="14" fillId="7" borderId="10" xfId="30" applyNumberFormat="1" applyFont="1" applyAlignment="1">
      <alignment horizontal="right" vertical="center"/>
      <protection/>
    </xf>
    <xf numFmtId="181" fontId="14" fillId="8" borderId="13" xfId="48" applyNumberFormat="1" applyFont="1" applyFill="1" applyBorder="1" applyAlignment="1">
      <alignment horizontal="right" vertical="center"/>
    </xf>
    <xf numFmtId="204" fontId="14" fillId="8" borderId="10" xfId="30" applyNumberFormat="1" applyFill="1" applyAlignment="1">
      <alignment horizontal="right" vertical="center"/>
      <protection/>
    </xf>
    <xf numFmtId="204" fontId="14" fillId="7" borderId="12" xfId="30" applyNumberFormat="1" applyBorder="1" applyAlignment="1">
      <alignment horizontal="right" vertical="center"/>
      <protection/>
    </xf>
    <xf numFmtId="204" fontId="14" fillId="7" borderId="10" xfId="30" applyNumberFormat="1" applyBorder="1" applyAlignment="1">
      <alignment horizontal="right" vertical="center"/>
      <protection/>
    </xf>
    <xf numFmtId="204" fontId="14" fillId="8" borderId="12" xfId="30" applyNumberFormat="1" applyFill="1" applyBorder="1" applyAlignment="1">
      <alignment horizontal="right" vertical="center"/>
      <protection/>
    </xf>
    <xf numFmtId="204" fontId="14" fillId="8" borderId="10" xfId="30" applyNumberFormat="1" applyFill="1" applyBorder="1" applyAlignment="1">
      <alignment horizontal="right" vertical="center"/>
      <protection/>
    </xf>
    <xf numFmtId="204" fontId="14" fillId="7" borderId="12" xfId="30" applyNumberFormat="1" applyFont="1" applyBorder="1" applyAlignment="1">
      <alignment horizontal="right" vertical="center"/>
      <protection/>
    </xf>
    <xf numFmtId="181" fontId="14" fillId="7" borderId="13" xfId="48" applyNumberFormat="1" applyFont="1" applyBorder="1" applyAlignment="1">
      <alignment horizontal="right" vertical="center"/>
    </xf>
    <xf numFmtId="181" fontId="14" fillId="8" borderId="10" xfId="48" applyNumberFormat="1" applyFont="1" applyFill="1" applyBorder="1" applyAlignment="1">
      <alignment horizontal="right" vertical="center"/>
    </xf>
    <xf numFmtId="181" fontId="14" fillId="7" borderId="10" xfId="48" applyNumberFormat="1" applyFont="1" applyBorder="1" applyAlignment="1">
      <alignment horizontal="right" vertical="center"/>
    </xf>
    <xf numFmtId="0" fontId="14" fillId="9" borderId="14" xfId="34" applyBorder="1" applyAlignment="1">
      <alignment horizontal="left" vertical="center"/>
      <protection/>
    </xf>
    <xf numFmtId="168" fontId="9" fillId="11" borderId="0" xfId="47" applyFont="1" applyFill="1" applyBorder="1" applyAlignment="1">
      <alignment horizontal="right" vertical="center" wrapText="1"/>
    </xf>
    <xf numFmtId="168" fontId="26" fillId="6" borderId="0" xfId="47" applyFont="1" applyFill="1" applyBorder="1" applyAlignment="1">
      <alignment wrapText="1"/>
    </xf>
    <xf numFmtId="168" fontId="26" fillId="6" borderId="0" xfId="47" applyFont="1" applyFill="1" applyBorder="1" applyAlignment="1">
      <alignment horizontal="right"/>
    </xf>
    <xf numFmtId="168" fontId="26" fillId="6" borderId="0" xfId="47" applyFont="1" applyFill="1" applyBorder="1" applyAlignment="1">
      <alignment/>
    </xf>
    <xf numFmtId="168" fontId="26" fillId="6" borderId="0" xfId="47" applyFont="1" applyFill="1" applyBorder="1" applyAlignment="1">
      <alignment horizontal="right" wrapText="1"/>
    </xf>
    <xf numFmtId="1" fontId="26" fillId="6" borderId="0" xfId="47" applyNumberFormat="1" applyFont="1" applyFill="1" applyBorder="1" applyAlignment="1">
      <alignment horizontal="right"/>
    </xf>
    <xf numFmtId="9" fontId="26" fillId="6" borderId="0" xfId="48" applyFont="1" applyFill="1" applyBorder="1" applyAlignment="1">
      <alignment/>
    </xf>
    <xf numFmtId="1" fontId="26" fillId="6" borderId="0" xfId="47" applyNumberFormat="1" applyFont="1" applyFill="1" applyBorder="1" applyAlignment="1">
      <alignment/>
    </xf>
    <xf numFmtId="168" fontId="27" fillId="6" borderId="0" xfId="47" applyFont="1" applyFill="1" applyBorder="1" applyAlignment="1">
      <alignment/>
    </xf>
    <xf numFmtId="1" fontId="28" fillId="6" borderId="0" xfId="47" applyNumberFormat="1" applyFont="1" applyFill="1" applyBorder="1" applyAlignment="1">
      <alignment/>
    </xf>
    <xf numFmtId="0" fontId="13" fillId="6" borderId="0" xfId="29" applyFont="1">
      <alignment horizontal="left" vertical="center"/>
      <protection/>
    </xf>
    <xf numFmtId="0" fontId="13" fillId="6" borderId="0" xfId="29">
      <alignment horizontal="left" vertical="center"/>
      <protection/>
    </xf>
    <xf numFmtId="0" fontId="12" fillId="5" borderId="13" xfId="31" applyFont="1" applyFill="1" applyBorder="1" applyAlignment="1">
      <alignment horizontal="left" vertical="center"/>
      <protection/>
    </xf>
    <xf numFmtId="0" fontId="12" fillId="5" borderId="14" xfId="31" applyFont="1" applyFill="1" applyBorder="1" applyAlignment="1">
      <alignment horizontal="left" vertical="center"/>
      <protection/>
    </xf>
    <xf numFmtId="0" fontId="12" fillId="5" borderId="15" xfId="31" applyFont="1" applyFill="1" applyBorder="1" applyAlignment="1">
      <alignment horizontal="left" vertical="center"/>
      <protection/>
    </xf>
    <xf numFmtId="0" fontId="12" fillId="5" borderId="14" xfId="37" applyFont="1" applyFill="1" applyBorder="1" applyAlignment="1">
      <alignment horizontal="left" vertical="center"/>
      <protection/>
    </xf>
    <xf numFmtId="0" fontId="12" fillId="5" borderId="16" xfId="37" applyFont="1" applyFill="1" applyBorder="1" applyAlignment="1">
      <alignment horizontal="left" vertical="center"/>
      <protection/>
    </xf>
    <xf numFmtId="0" fontId="12" fillId="3" borderId="13" xfId="38" applyFill="1" applyBorder="1" applyAlignment="1">
      <alignment horizontal="left" vertical="center"/>
      <protection/>
    </xf>
    <xf numFmtId="0" fontId="12" fillId="3" borderId="14" xfId="38" applyFill="1" applyBorder="1" applyAlignment="1">
      <alignment horizontal="left" vertical="center"/>
      <protection/>
    </xf>
    <xf numFmtId="0" fontId="12" fillId="3" borderId="15" xfId="38" applyFill="1" applyBorder="1" applyAlignment="1">
      <alignment horizontal="left" vertical="center"/>
      <protection/>
    </xf>
    <xf numFmtId="0" fontId="24" fillId="6" borderId="0" xfId="29" applyFont="1">
      <alignment horizontal="left" vertical="center"/>
      <protection/>
    </xf>
    <xf numFmtId="0" fontId="14" fillId="9" borderId="13" xfId="34" applyBorder="1" applyAlignment="1">
      <alignment horizontal="left" vertical="center"/>
      <protection/>
    </xf>
    <xf numFmtId="0" fontId="14" fillId="9" borderId="15" xfId="34" applyBorder="1" applyAlignment="1">
      <alignment horizontal="left" vertical="center"/>
      <protection/>
    </xf>
    <xf numFmtId="0" fontId="24" fillId="6" borderId="0" xfId="29" applyFont="1" applyAlignment="1">
      <alignment horizontal="left" vertical="center"/>
      <protection/>
    </xf>
    <xf numFmtId="0" fontId="12" fillId="9" borderId="17" xfId="34" applyFont="1" applyFill="1" applyBorder="1" applyAlignment="1">
      <alignment horizontal="left" vertical="center"/>
      <protection/>
    </xf>
    <xf numFmtId="0" fontId="12" fillId="9" borderId="0" xfId="34" applyFont="1" applyFill="1" applyBorder="1" applyAlignment="1">
      <alignment horizontal="left" vertical="center"/>
      <protection/>
    </xf>
    <xf numFmtId="0" fontId="9" fillId="3" borderId="10" xfId="36" applyAlignment="1">
      <alignment horizontal="center" vertical="center" wrapText="1"/>
      <protection/>
    </xf>
    <xf numFmtId="0" fontId="12" fillId="6" borderId="0" xfId="0" applyFont="1" applyFill="1" applyAlignment="1">
      <alignment horizontal="left" vertical="center"/>
    </xf>
    <xf numFmtId="0" fontId="9" fillId="3" borderId="10" xfId="36" applyFont="1">
      <alignment horizontal="center" vertical="center" wrapText="1"/>
      <protection/>
    </xf>
    <xf numFmtId="0" fontId="9" fillId="3" borderId="10" xfId="36">
      <alignment horizontal="center" vertical="center" wrapText="1"/>
      <protection/>
    </xf>
    <xf numFmtId="0" fontId="9" fillId="3" borderId="13" xfId="36" applyBorder="1">
      <alignment horizontal="center" vertical="center" wrapText="1"/>
      <protection/>
    </xf>
    <xf numFmtId="0" fontId="12" fillId="5" borderId="13" xfId="30" applyFont="1" applyFill="1" applyBorder="1" applyAlignment="1">
      <alignment horizontal="left" vertical="center"/>
      <protection/>
    </xf>
    <xf numFmtId="0" fontId="12" fillId="5" borderId="14" xfId="30" applyFont="1" applyFill="1" applyBorder="1" applyAlignment="1">
      <alignment horizontal="left" vertical="center"/>
      <protection/>
    </xf>
    <xf numFmtId="0" fontId="12" fillId="5" borderId="15" xfId="30" applyFont="1" applyFill="1" applyBorder="1" applyAlignment="1">
      <alignment horizontal="left" vertical="center"/>
      <protection/>
    </xf>
    <xf numFmtId="0" fontId="9" fillId="3" borderId="12" xfId="36" applyBorder="1">
      <alignment horizontal="center" vertical="center" wrapText="1"/>
      <protection/>
    </xf>
    <xf numFmtId="0" fontId="9" fillId="3" borderId="10" xfId="36" applyBorder="1">
      <alignment horizontal="center" vertical="center" wrapText="1"/>
      <protection/>
    </xf>
    <xf numFmtId="0" fontId="14" fillId="9" borderId="10" xfId="34">
      <alignment horizontal="left" vertical="center"/>
      <protection/>
    </xf>
    <xf numFmtId="0" fontId="12" fillId="5" borderId="16" xfId="31" applyFont="1" applyFill="1" applyBorder="1" applyAlignment="1">
      <alignment horizontal="lef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de l'estudiantat segons edat i gènere</a:t>
            </a:r>
          </a:p>
        </c:rich>
      </c:tx>
      <c:layout>
        <c:manualLayout>
          <c:xMode val="factor"/>
          <c:yMode val="factor"/>
          <c:x val="-0.36775"/>
          <c:y val="-0.01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6"/>
          <c:y val="0.12925"/>
          <c:w val="0.852"/>
          <c:h val="0.84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'1.3.4.2'!$K$101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BDCFE9"/>
            </a:solidFill>
            <a:ln w="3175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'1.3.4.2'!$J$102:$J$108</c:f>
              <c:strCache/>
            </c:strRef>
          </c:cat>
          <c:val>
            <c:numRef>
              <c:f>'1.3.4.2'!$K$102:$K$108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'1.3.4.2'!$L$101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'1.3.4.2'!$L$102:$L$108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50"/>
        <c:axId val="61517021"/>
        <c:axId val="16782278"/>
      </c:barChart>
      <c:catAx>
        <c:axId val="6151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6782278"/>
        <c:crosses val="autoZero"/>
        <c:auto val="1"/>
        <c:lblOffset val="100"/>
        <c:noMultiLvlLbl val="0"/>
      </c:catAx>
      <c:valAx>
        <c:axId val="167822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61517021"/>
        <c:crossesAt val="1"/>
        <c:crossBetween val="between"/>
        <c:dispUnits/>
        <c:majorUnit val="0.1"/>
      </c:valAx>
      <c:spPr>
        <a:noFill/>
        <a:ln w="12700">
          <a:solidFill>
            <a:srgbClr val="335C85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74075"/>
        </c:manualLayout>
      </c:layout>
      <c:overlay val="0"/>
      <c:spPr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de l'estudiantat segons edat i gènere</a:t>
            </a:r>
          </a:p>
        </c:rich>
      </c:tx>
      <c:layout>
        <c:manualLayout>
          <c:xMode val="factor"/>
          <c:yMode val="factor"/>
          <c:x val="-0.31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85"/>
          <c:w val="0.856"/>
          <c:h val="0.81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'1.3.4.2'!$Q$101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;0" sourceLinked="0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'1.3.4.2'!$O$102:$O$108</c:f>
              <c:strCache/>
            </c:strRef>
          </c:cat>
          <c:val>
            <c:numRef>
              <c:f>'1.3.4.2'!$Q$102:$Q$108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'1.3.4.2'!$P$101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'1.3.4.2'!$O$102:$O$108</c:f>
              <c:strCache/>
            </c:strRef>
          </c:cat>
          <c:val>
            <c:numRef>
              <c:f>'1.3.4.2'!$P$102:$P$108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50"/>
        <c:axId val="16822775"/>
        <c:axId val="17187248"/>
      </c:barChart>
      <c:catAx>
        <c:axId val="16822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7187248"/>
        <c:crosses val="autoZero"/>
        <c:auto val="1"/>
        <c:lblOffset val="100"/>
        <c:noMultiLvlLbl val="0"/>
      </c:catAx>
      <c:valAx>
        <c:axId val="171872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16822775"/>
        <c:crossesAt val="1"/>
        <c:crossBetween val="between"/>
        <c:dispUnits/>
        <c:majorUnit val="100"/>
      </c:valAx>
      <c:spPr>
        <a:noFill/>
        <a:ln w="12700">
          <a:solidFill>
            <a:srgbClr val="335C85"/>
          </a:solidFill>
        </a:ln>
      </c:spPr>
    </c:plotArea>
    <c:legend>
      <c:legendPos val="r"/>
      <c:layout>
        <c:manualLayout>
          <c:xMode val="edge"/>
          <c:yMode val="edge"/>
          <c:x val="0.92"/>
          <c:y val="0.811"/>
        </c:manualLayout>
      </c:layout>
      <c:overlay val="0"/>
      <c:spPr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98</xdr:row>
      <xdr:rowOff>85725</xdr:rowOff>
    </xdr:from>
    <xdr:to>
      <xdr:col>8</xdr:col>
      <xdr:colOff>142875</xdr:colOff>
      <xdr:row>121</xdr:row>
      <xdr:rowOff>9525</xdr:rowOff>
    </xdr:to>
    <xdr:graphicFrame>
      <xdr:nvGraphicFramePr>
        <xdr:cNvPr id="1" name="Chart 1"/>
        <xdr:cNvGraphicFramePr/>
      </xdr:nvGraphicFramePr>
      <xdr:xfrm>
        <a:off x="390525" y="23945850"/>
        <a:ext cx="71818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98</xdr:row>
      <xdr:rowOff>114300</xdr:rowOff>
    </xdr:from>
    <xdr:to>
      <xdr:col>18</xdr:col>
      <xdr:colOff>676275</xdr:colOff>
      <xdr:row>121</xdr:row>
      <xdr:rowOff>38100</xdr:rowOff>
    </xdr:to>
    <xdr:graphicFrame>
      <xdr:nvGraphicFramePr>
        <xdr:cNvPr id="2" name="Chart 2"/>
        <xdr:cNvGraphicFramePr/>
      </xdr:nvGraphicFramePr>
      <xdr:xfrm>
        <a:off x="7839075" y="23974425"/>
        <a:ext cx="82296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APAE\APAE-COMU\SUPORT\LLIBREDA\Lldades%202003\1342%20graf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es 1_3_2_2"/>
      <sheetName val="Per_intervals_edats_i_sexe"/>
    </sheetNames>
    <sheetDataSet>
      <sheetData sheetId="1">
        <row r="5">
          <cell r="D5" t="str">
            <v>Dones</v>
          </cell>
        </row>
        <row r="6">
          <cell r="D6">
            <v>110</v>
          </cell>
        </row>
        <row r="7">
          <cell r="D7">
            <v>362</v>
          </cell>
        </row>
        <row r="8">
          <cell r="D8">
            <v>210</v>
          </cell>
        </row>
        <row r="9">
          <cell r="D9">
            <v>93</v>
          </cell>
        </row>
        <row r="10">
          <cell r="D10">
            <v>49</v>
          </cell>
        </row>
        <row r="11">
          <cell r="D11">
            <v>24</v>
          </cell>
        </row>
        <row r="12">
          <cell r="D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20"/>
  <sheetViews>
    <sheetView showGridLines="0" tabSelected="1" zoomScale="70" zoomScaleNormal="70" zoomScaleSheetLayoutView="50" workbookViewId="0" topLeftCell="C46">
      <selection activeCell="F52" sqref="F52"/>
    </sheetView>
  </sheetViews>
  <sheetFormatPr defaultColWidth="11.421875" defaultRowHeight="12.75"/>
  <cols>
    <col min="1" max="1" width="4.28125" style="7" customWidth="1"/>
    <col min="2" max="2" width="1.1484375" style="7" customWidth="1"/>
    <col min="3" max="3" width="16.28125" style="5" customWidth="1"/>
    <col min="4" max="4" width="6.8515625" style="5" customWidth="1"/>
    <col min="5" max="5" width="49.421875" style="6" customWidth="1"/>
    <col min="6" max="10" width="11.140625" style="7" customWidth="1"/>
    <col min="11" max="12" width="14.28125" style="7" bestFit="1" customWidth="1"/>
    <col min="13" max="14" width="9.7109375" style="7" customWidth="1"/>
    <col min="15" max="15" width="11.00390625" style="7" customWidth="1"/>
    <col min="16" max="16" width="11.8515625" style="7" customWidth="1"/>
    <col min="17" max="17" width="12.57421875" style="7" customWidth="1"/>
    <col min="18" max="18" width="13.7109375" style="7" bestFit="1" customWidth="1"/>
    <col min="19" max="19" width="13.8515625" style="7" customWidth="1"/>
    <col min="20" max="20" width="0.5625" style="7" customWidth="1"/>
    <col min="21" max="16384" width="11.421875" style="7" customWidth="1"/>
  </cols>
  <sheetData>
    <row r="1" spans="3:5" ht="12.75">
      <c r="C1" s="119" t="s">
        <v>67</v>
      </c>
      <c r="D1" s="120"/>
      <c r="E1" s="120"/>
    </row>
    <row r="2" spans="3:17" ht="12.75">
      <c r="C2" s="119" t="s">
        <v>68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3:17" ht="12.75">
      <c r="C3" s="47"/>
      <c r="D3" s="55"/>
      <c r="E3" s="7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3:8" ht="12.75">
      <c r="C4" s="122" t="s">
        <v>69</v>
      </c>
      <c r="D4" s="122"/>
      <c r="E4" s="122"/>
      <c r="F4" s="122"/>
      <c r="G4" s="122"/>
      <c r="H4" s="35"/>
    </row>
    <row r="5" spans="3:10" ht="6" customHeight="1">
      <c r="C5" s="35"/>
      <c r="J5" s="42"/>
    </row>
    <row r="6" spans="2:20" ht="3.75" customHeight="1" thickBot="1">
      <c r="B6" s="33"/>
      <c r="C6" s="15"/>
      <c r="D6" s="15"/>
      <c r="E6" s="16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0"/>
    </row>
    <row r="7" spans="2:20" ht="19.5" customHeight="1" thickBot="1">
      <c r="B7" s="27"/>
      <c r="C7" s="123" t="s">
        <v>62</v>
      </c>
      <c r="D7" s="121" t="s">
        <v>14</v>
      </c>
      <c r="E7" s="121" t="s">
        <v>2</v>
      </c>
      <c r="F7" s="124" t="s">
        <v>18</v>
      </c>
      <c r="G7" s="124"/>
      <c r="H7" s="124"/>
      <c r="I7" s="124"/>
      <c r="J7" s="124"/>
      <c r="K7" s="124"/>
      <c r="L7" s="125"/>
      <c r="M7" s="129" t="s">
        <v>17</v>
      </c>
      <c r="N7" s="130"/>
      <c r="O7" s="130"/>
      <c r="P7" s="130"/>
      <c r="Q7" s="130"/>
      <c r="R7" s="130"/>
      <c r="S7" s="130"/>
      <c r="T7" s="17"/>
    </row>
    <row r="8" spans="2:20" s="8" customFormat="1" ht="19.5" customHeight="1" thickBot="1">
      <c r="B8" s="28"/>
      <c r="C8" s="124"/>
      <c r="D8" s="121"/>
      <c r="E8" s="121"/>
      <c r="F8" s="34" t="s">
        <v>1</v>
      </c>
      <c r="G8" s="34" t="s">
        <v>19</v>
      </c>
      <c r="H8" s="34" t="s">
        <v>5</v>
      </c>
      <c r="I8" s="34" t="s">
        <v>20</v>
      </c>
      <c r="J8" s="58" t="s">
        <v>3</v>
      </c>
      <c r="K8" s="34" t="s">
        <v>15</v>
      </c>
      <c r="L8" s="58" t="s">
        <v>66</v>
      </c>
      <c r="M8" s="34" t="s">
        <v>1</v>
      </c>
      <c r="N8" s="34" t="s">
        <v>19</v>
      </c>
      <c r="O8" s="34" t="s">
        <v>5</v>
      </c>
      <c r="P8" s="34" t="s">
        <v>20</v>
      </c>
      <c r="Q8" s="58" t="s">
        <v>3</v>
      </c>
      <c r="R8" s="58" t="s">
        <v>15</v>
      </c>
      <c r="S8" s="58" t="s">
        <v>65</v>
      </c>
      <c r="T8" s="18"/>
    </row>
    <row r="9" spans="2:20" s="9" customFormat="1" ht="19.5" customHeight="1" thickBot="1">
      <c r="B9" s="29"/>
      <c r="C9" s="131" t="s">
        <v>16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9"/>
    </row>
    <row r="10" spans="2:20" ht="19.5" customHeight="1" thickBot="1">
      <c r="B10" s="27"/>
      <c r="C10" s="78" t="s">
        <v>27</v>
      </c>
      <c r="D10" s="79">
        <v>465</v>
      </c>
      <c r="E10" s="78" t="s">
        <v>70</v>
      </c>
      <c r="F10" s="82">
        <v>0</v>
      </c>
      <c r="G10" s="75" t="s">
        <v>134</v>
      </c>
      <c r="H10" s="83">
        <v>0</v>
      </c>
      <c r="I10" s="75" t="s">
        <v>134</v>
      </c>
      <c r="J10" s="82">
        <f>F10+H10</f>
        <v>0</v>
      </c>
      <c r="K10" s="82">
        <v>0</v>
      </c>
      <c r="L10" s="91" t="s">
        <v>134</v>
      </c>
      <c r="M10" s="86">
        <v>35</v>
      </c>
      <c r="N10" s="62">
        <f>M10/Q10</f>
        <v>0.43209876543209874</v>
      </c>
      <c r="O10" s="87">
        <v>46</v>
      </c>
      <c r="P10" s="62">
        <f>O10/Q10</f>
        <v>0.5679012345679012</v>
      </c>
      <c r="Q10" s="87">
        <f>O10+M10</f>
        <v>81</v>
      </c>
      <c r="R10" s="87">
        <v>65</v>
      </c>
      <c r="S10" s="62">
        <f>R10/Q10</f>
        <v>0.8024691358024691</v>
      </c>
      <c r="T10" s="17"/>
    </row>
    <row r="11" spans="2:20" ht="19.5" customHeight="1" thickBot="1">
      <c r="B11" s="27"/>
      <c r="C11" s="80" t="s">
        <v>27</v>
      </c>
      <c r="D11" s="81">
        <v>525</v>
      </c>
      <c r="E11" s="80" t="s">
        <v>70</v>
      </c>
      <c r="F11" s="85">
        <v>4</v>
      </c>
      <c r="G11" s="72">
        <f>F11/J11</f>
        <v>0.6666666666666666</v>
      </c>
      <c r="H11" s="85">
        <v>2</v>
      </c>
      <c r="I11" s="76">
        <f>H11/J11</f>
        <v>0.3333333333333333</v>
      </c>
      <c r="J11" s="85">
        <f aca="true" t="shared" si="0" ref="J11:J22">F11+H11</f>
        <v>6</v>
      </c>
      <c r="K11" s="85">
        <v>4</v>
      </c>
      <c r="L11" s="73">
        <f>K11/J11</f>
        <v>0.6666666666666666</v>
      </c>
      <c r="M11" s="88">
        <v>4</v>
      </c>
      <c r="N11" s="74">
        <f aca="true" t="shared" si="1" ref="N11:N21">M11/Q11</f>
        <v>0.6666666666666666</v>
      </c>
      <c r="O11" s="89">
        <v>2</v>
      </c>
      <c r="P11" s="74">
        <f aca="true" t="shared" si="2" ref="P11:P20">O11/Q11</f>
        <v>0.3333333333333333</v>
      </c>
      <c r="Q11" s="89">
        <f aca="true" t="shared" si="3" ref="Q11:Q20">O11+M11</f>
        <v>6</v>
      </c>
      <c r="R11" s="89">
        <v>4</v>
      </c>
      <c r="S11" s="74">
        <f aca="true" t="shared" si="4" ref="S11:S21">R11/Q11</f>
        <v>0.6666666666666666</v>
      </c>
      <c r="T11" s="17"/>
    </row>
    <row r="12" spans="2:20" ht="26.25" thickBot="1">
      <c r="B12" s="27"/>
      <c r="C12" s="78" t="s">
        <v>71</v>
      </c>
      <c r="D12" s="79">
        <v>417</v>
      </c>
      <c r="E12" s="78" t="s">
        <v>72</v>
      </c>
      <c r="F12" s="82">
        <v>0</v>
      </c>
      <c r="G12" s="75" t="s">
        <v>134</v>
      </c>
      <c r="H12" s="83">
        <v>0</v>
      </c>
      <c r="I12" s="75" t="s">
        <v>134</v>
      </c>
      <c r="J12" s="82">
        <f t="shared" si="0"/>
        <v>0</v>
      </c>
      <c r="K12" s="82">
        <v>0</v>
      </c>
      <c r="L12" s="91" t="s">
        <v>134</v>
      </c>
      <c r="M12" s="86">
        <v>27</v>
      </c>
      <c r="N12" s="62">
        <f t="shared" si="1"/>
        <v>0.48214285714285715</v>
      </c>
      <c r="O12" s="87">
        <v>29</v>
      </c>
      <c r="P12" s="62">
        <f t="shared" si="2"/>
        <v>0.5178571428571429</v>
      </c>
      <c r="Q12" s="87">
        <f t="shared" si="3"/>
        <v>56</v>
      </c>
      <c r="R12" s="87">
        <v>33</v>
      </c>
      <c r="S12" s="62">
        <f t="shared" si="4"/>
        <v>0.5892857142857143</v>
      </c>
      <c r="T12" s="17"/>
    </row>
    <row r="13" spans="2:20" ht="19.5" customHeight="1" thickBot="1">
      <c r="B13" s="27"/>
      <c r="C13" s="80" t="s">
        <v>71</v>
      </c>
      <c r="D13" s="81">
        <v>450</v>
      </c>
      <c r="E13" s="80" t="s">
        <v>73</v>
      </c>
      <c r="F13" s="85">
        <v>0</v>
      </c>
      <c r="G13" s="76" t="s">
        <v>134</v>
      </c>
      <c r="H13" s="85">
        <v>0</v>
      </c>
      <c r="I13" s="76" t="s">
        <v>134</v>
      </c>
      <c r="J13" s="85">
        <f t="shared" si="0"/>
        <v>0</v>
      </c>
      <c r="K13" s="85">
        <v>0</v>
      </c>
      <c r="L13" s="84" t="s">
        <v>134</v>
      </c>
      <c r="M13" s="88">
        <v>11</v>
      </c>
      <c r="N13" s="74">
        <f t="shared" si="1"/>
        <v>0.3333333333333333</v>
      </c>
      <c r="O13" s="89">
        <v>22</v>
      </c>
      <c r="P13" s="74">
        <f t="shared" si="2"/>
        <v>0.6666666666666666</v>
      </c>
      <c r="Q13" s="89">
        <f t="shared" si="3"/>
        <v>33</v>
      </c>
      <c r="R13" s="89">
        <v>20</v>
      </c>
      <c r="S13" s="74">
        <f t="shared" si="4"/>
        <v>0.6060606060606061</v>
      </c>
      <c r="T13" s="17"/>
    </row>
    <row r="14" spans="2:20" ht="26.25" thickBot="1">
      <c r="B14" s="27"/>
      <c r="C14" s="78" t="s">
        <v>71</v>
      </c>
      <c r="D14" s="79">
        <v>494</v>
      </c>
      <c r="E14" s="78" t="s">
        <v>74</v>
      </c>
      <c r="F14" s="82">
        <v>0</v>
      </c>
      <c r="G14" s="75" t="s">
        <v>134</v>
      </c>
      <c r="H14" s="83">
        <v>0</v>
      </c>
      <c r="I14" s="75" t="s">
        <v>134</v>
      </c>
      <c r="J14" s="82">
        <f t="shared" si="0"/>
        <v>0</v>
      </c>
      <c r="K14" s="82">
        <v>0</v>
      </c>
      <c r="L14" s="91" t="s">
        <v>134</v>
      </c>
      <c r="M14" s="86">
        <v>26</v>
      </c>
      <c r="N14" s="62">
        <f t="shared" si="1"/>
        <v>0.45614035087719296</v>
      </c>
      <c r="O14" s="87">
        <v>31</v>
      </c>
      <c r="P14" s="62">
        <f t="shared" si="2"/>
        <v>0.543859649122807</v>
      </c>
      <c r="Q14" s="87">
        <f t="shared" si="3"/>
        <v>57</v>
      </c>
      <c r="R14" s="87">
        <v>26</v>
      </c>
      <c r="S14" s="62">
        <f t="shared" si="4"/>
        <v>0.45614035087719296</v>
      </c>
      <c r="T14" s="17"/>
    </row>
    <row r="15" spans="2:20" ht="19.5" customHeight="1" thickBot="1">
      <c r="B15" s="27"/>
      <c r="C15" s="80" t="s">
        <v>71</v>
      </c>
      <c r="D15" s="81">
        <v>520</v>
      </c>
      <c r="E15" s="80" t="s">
        <v>73</v>
      </c>
      <c r="F15" s="85">
        <v>7</v>
      </c>
      <c r="G15" s="72">
        <f>F15/J15</f>
        <v>0.5384615384615384</v>
      </c>
      <c r="H15" s="85">
        <v>6</v>
      </c>
      <c r="I15" s="76">
        <f>H15/J15</f>
        <v>0.46153846153846156</v>
      </c>
      <c r="J15" s="85">
        <f t="shared" si="0"/>
        <v>13</v>
      </c>
      <c r="K15" s="85">
        <v>7</v>
      </c>
      <c r="L15" s="73">
        <f>K15/J15</f>
        <v>0.5384615384615384</v>
      </c>
      <c r="M15" s="88">
        <v>7</v>
      </c>
      <c r="N15" s="74">
        <f t="shared" si="1"/>
        <v>0.5384615384615384</v>
      </c>
      <c r="O15" s="89">
        <v>6</v>
      </c>
      <c r="P15" s="74">
        <f t="shared" si="2"/>
        <v>0.46153846153846156</v>
      </c>
      <c r="Q15" s="89">
        <f>O15+M15</f>
        <v>13</v>
      </c>
      <c r="R15" s="89">
        <v>7</v>
      </c>
      <c r="S15" s="74">
        <f t="shared" si="4"/>
        <v>0.5384615384615384</v>
      </c>
      <c r="T15" s="17"/>
    </row>
    <row r="16" spans="2:20" ht="19.5" customHeight="1" thickBot="1">
      <c r="B16" s="27"/>
      <c r="C16" s="78" t="s">
        <v>28</v>
      </c>
      <c r="D16" s="79">
        <v>418</v>
      </c>
      <c r="E16" s="78" t="s">
        <v>75</v>
      </c>
      <c r="F16" s="82">
        <v>0</v>
      </c>
      <c r="G16" s="75" t="s">
        <v>134</v>
      </c>
      <c r="H16" s="83">
        <v>0</v>
      </c>
      <c r="I16" s="75" t="s">
        <v>134</v>
      </c>
      <c r="J16" s="82">
        <f t="shared" si="0"/>
        <v>0</v>
      </c>
      <c r="K16" s="82">
        <v>0</v>
      </c>
      <c r="L16" s="91" t="s">
        <v>134</v>
      </c>
      <c r="M16" s="86">
        <v>2</v>
      </c>
      <c r="N16" s="62">
        <f t="shared" si="1"/>
        <v>0.25</v>
      </c>
      <c r="O16" s="87">
        <v>6</v>
      </c>
      <c r="P16" s="62">
        <f t="shared" si="2"/>
        <v>0.75</v>
      </c>
      <c r="Q16" s="87">
        <f t="shared" si="3"/>
        <v>8</v>
      </c>
      <c r="R16" s="87">
        <v>2</v>
      </c>
      <c r="S16" s="62">
        <f t="shared" si="4"/>
        <v>0.25</v>
      </c>
      <c r="T16" s="17"/>
    </row>
    <row r="17" spans="2:20" ht="26.25" thickBot="1">
      <c r="B17" s="27"/>
      <c r="C17" s="80" t="s">
        <v>76</v>
      </c>
      <c r="D17" s="81">
        <v>462</v>
      </c>
      <c r="E17" s="80" t="s">
        <v>77</v>
      </c>
      <c r="F17" s="85">
        <v>9</v>
      </c>
      <c r="G17" s="72">
        <f>F17/J17</f>
        <v>0.45</v>
      </c>
      <c r="H17" s="85">
        <v>11</v>
      </c>
      <c r="I17" s="76">
        <f>H17/J17</f>
        <v>0.55</v>
      </c>
      <c r="J17" s="85">
        <f t="shared" si="0"/>
        <v>20</v>
      </c>
      <c r="K17" s="85">
        <v>13</v>
      </c>
      <c r="L17" s="73">
        <f>K17/J17</f>
        <v>0.65</v>
      </c>
      <c r="M17" s="88">
        <v>22</v>
      </c>
      <c r="N17" s="74">
        <f t="shared" si="1"/>
        <v>0.38596491228070173</v>
      </c>
      <c r="O17" s="89">
        <v>35</v>
      </c>
      <c r="P17" s="74">
        <f t="shared" si="2"/>
        <v>0.6140350877192983</v>
      </c>
      <c r="Q17" s="89">
        <f t="shared" si="3"/>
        <v>57</v>
      </c>
      <c r="R17" s="89">
        <v>36</v>
      </c>
      <c r="S17" s="74">
        <f t="shared" si="4"/>
        <v>0.631578947368421</v>
      </c>
      <c r="T17" s="17"/>
    </row>
    <row r="18" spans="2:20" ht="19.5" customHeight="1" thickBot="1">
      <c r="B18" s="27"/>
      <c r="C18" s="78" t="s">
        <v>29</v>
      </c>
      <c r="D18" s="79">
        <v>429</v>
      </c>
      <c r="E18" s="78" t="s">
        <v>78</v>
      </c>
      <c r="F18" s="82">
        <v>0</v>
      </c>
      <c r="G18" s="75" t="s">
        <v>134</v>
      </c>
      <c r="H18" s="83">
        <v>0</v>
      </c>
      <c r="I18" s="75" t="s">
        <v>134</v>
      </c>
      <c r="J18" s="82">
        <f t="shared" si="0"/>
        <v>0</v>
      </c>
      <c r="K18" s="82">
        <v>0</v>
      </c>
      <c r="L18" s="91" t="s">
        <v>134</v>
      </c>
      <c r="M18" s="86">
        <v>1</v>
      </c>
      <c r="N18" s="62">
        <f t="shared" si="1"/>
        <v>0.25</v>
      </c>
      <c r="O18" s="87">
        <v>3</v>
      </c>
      <c r="P18" s="62">
        <f t="shared" si="2"/>
        <v>0.75</v>
      </c>
      <c r="Q18" s="87">
        <f t="shared" si="3"/>
        <v>4</v>
      </c>
      <c r="R18" s="87">
        <v>1</v>
      </c>
      <c r="S18" s="62">
        <f t="shared" si="4"/>
        <v>0.25</v>
      </c>
      <c r="T18" s="17"/>
    </row>
    <row r="19" spans="2:20" ht="19.5" customHeight="1" thickBot="1">
      <c r="B19" s="27"/>
      <c r="C19" s="80" t="s">
        <v>29</v>
      </c>
      <c r="D19" s="81">
        <v>493</v>
      </c>
      <c r="E19" s="80" t="s">
        <v>79</v>
      </c>
      <c r="F19" s="85">
        <v>0</v>
      </c>
      <c r="G19" s="76" t="s">
        <v>134</v>
      </c>
      <c r="H19" s="85">
        <v>0</v>
      </c>
      <c r="I19" s="76" t="s">
        <v>134</v>
      </c>
      <c r="J19" s="85">
        <f t="shared" si="0"/>
        <v>0</v>
      </c>
      <c r="K19" s="85">
        <v>0</v>
      </c>
      <c r="L19" s="84" t="s">
        <v>134</v>
      </c>
      <c r="M19" s="88">
        <v>125</v>
      </c>
      <c r="N19" s="74">
        <f t="shared" si="1"/>
        <v>0.3834355828220859</v>
      </c>
      <c r="O19" s="89">
        <v>201</v>
      </c>
      <c r="P19" s="74">
        <f t="shared" si="2"/>
        <v>0.6165644171779141</v>
      </c>
      <c r="Q19" s="89">
        <f t="shared" si="3"/>
        <v>326</v>
      </c>
      <c r="R19" s="89">
        <v>210</v>
      </c>
      <c r="S19" s="74">
        <f t="shared" si="4"/>
        <v>0.6441717791411042</v>
      </c>
      <c r="T19" s="17"/>
    </row>
    <row r="20" spans="2:20" ht="19.5" customHeight="1" thickBot="1">
      <c r="B20" s="27"/>
      <c r="C20" s="78" t="s">
        <v>29</v>
      </c>
      <c r="D20" s="79">
        <v>523</v>
      </c>
      <c r="E20" s="78" t="s">
        <v>79</v>
      </c>
      <c r="F20" s="82">
        <v>4</v>
      </c>
      <c r="G20" s="60">
        <f>F20/J20</f>
        <v>0.36363636363636365</v>
      </c>
      <c r="H20" s="83">
        <v>7</v>
      </c>
      <c r="I20" s="75">
        <f>H20/J20</f>
        <v>0.6363636363636364</v>
      </c>
      <c r="J20" s="82">
        <f>F20+H20</f>
        <v>11</v>
      </c>
      <c r="K20" s="82">
        <v>10</v>
      </c>
      <c r="L20" s="64">
        <f>K20/J20</f>
        <v>0.9090909090909091</v>
      </c>
      <c r="M20" s="86">
        <v>4</v>
      </c>
      <c r="N20" s="62">
        <f t="shared" si="1"/>
        <v>0.36363636363636365</v>
      </c>
      <c r="O20" s="87">
        <v>7</v>
      </c>
      <c r="P20" s="62">
        <f t="shared" si="2"/>
        <v>0.6363636363636364</v>
      </c>
      <c r="Q20" s="87">
        <f t="shared" si="3"/>
        <v>11</v>
      </c>
      <c r="R20" s="87">
        <v>10</v>
      </c>
      <c r="S20" s="62">
        <f t="shared" si="4"/>
        <v>0.9090909090909091</v>
      </c>
      <c r="T20" s="17"/>
    </row>
    <row r="21" spans="2:20" ht="19.5" customHeight="1" thickBot="1">
      <c r="B21" s="27"/>
      <c r="C21" s="80" t="s">
        <v>29</v>
      </c>
      <c r="D21" s="81" t="s">
        <v>80</v>
      </c>
      <c r="E21" s="80" t="s">
        <v>81</v>
      </c>
      <c r="F21" s="85">
        <v>0</v>
      </c>
      <c r="G21" s="76" t="s">
        <v>134</v>
      </c>
      <c r="H21" s="85">
        <v>0</v>
      </c>
      <c r="I21" s="76" t="s">
        <v>134</v>
      </c>
      <c r="J21" s="85">
        <f t="shared" si="0"/>
        <v>0</v>
      </c>
      <c r="K21" s="85">
        <v>0</v>
      </c>
      <c r="L21" s="84" t="s">
        <v>134</v>
      </c>
      <c r="M21" s="88">
        <v>1</v>
      </c>
      <c r="N21" s="74">
        <f t="shared" si="1"/>
        <v>1</v>
      </c>
      <c r="O21" s="89">
        <v>0</v>
      </c>
      <c r="P21" s="92" t="s">
        <v>134</v>
      </c>
      <c r="Q21" s="89">
        <f>O21+M21</f>
        <v>1</v>
      </c>
      <c r="R21" s="89">
        <v>0</v>
      </c>
      <c r="S21" s="74">
        <f t="shared" si="4"/>
        <v>0</v>
      </c>
      <c r="T21" s="17"/>
    </row>
    <row r="22" spans="2:20" ht="19.5" customHeight="1" thickBot="1">
      <c r="B22" s="27"/>
      <c r="C22" s="78" t="s">
        <v>30</v>
      </c>
      <c r="D22" s="79">
        <v>466</v>
      </c>
      <c r="E22" s="78" t="s">
        <v>82</v>
      </c>
      <c r="F22" s="82">
        <v>0</v>
      </c>
      <c r="G22" s="75" t="s">
        <v>134</v>
      </c>
      <c r="H22" s="83">
        <v>0</v>
      </c>
      <c r="I22" s="75" t="s">
        <v>134</v>
      </c>
      <c r="J22" s="82">
        <f t="shared" si="0"/>
        <v>0</v>
      </c>
      <c r="K22" s="82">
        <v>0</v>
      </c>
      <c r="L22" s="91" t="s">
        <v>134</v>
      </c>
      <c r="M22" s="86">
        <v>50</v>
      </c>
      <c r="N22" s="62">
        <f>M22/Q22</f>
        <v>0.5747126436781609</v>
      </c>
      <c r="O22" s="87">
        <v>37</v>
      </c>
      <c r="P22" s="62">
        <f>O22/Q22</f>
        <v>0.42528735632183906</v>
      </c>
      <c r="Q22" s="87">
        <f>O22+M22</f>
        <v>87</v>
      </c>
      <c r="R22" s="87">
        <v>66</v>
      </c>
      <c r="S22" s="62">
        <f>R22/Q22</f>
        <v>0.7586206896551724</v>
      </c>
      <c r="T22" s="17"/>
    </row>
    <row r="23" spans="2:20" ht="19.5" customHeight="1" thickBot="1">
      <c r="B23" s="27"/>
      <c r="C23" s="126" t="s">
        <v>0</v>
      </c>
      <c r="D23" s="127"/>
      <c r="E23" s="128"/>
      <c r="F23" s="48">
        <f>SUM(F10:F22)</f>
        <v>24</v>
      </c>
      <c r="G23" s="61">
        <f>F23/J23</f>
        <v>0.48</v>
      </c>
      <c r="H23" s="48">
        <f>SUM(H10:H22)</f>
        <v>26</v>
      </c>
      <c r="I23" s="59">
        <f>H23/J23</f>
        <v>0.52</v>
      </c>
      <c r="J23" s="48">
        <f>SUM(J10:J22)</f>
        <v>50</v>
      </c>
      <c r="K23" s="48">
        <f>SUM(K10:K22)</f>
        <v>34</v>
      </c>
      <c r="L23" s="66">
        <f>K23/J23</f>
        <v>0.68</v>
      </c>
      <c r="M23" s="48">
        <f>SUM(M10:M22)</f>
        <v>315</v>
      </c>
      <c r="N23" s="63">
        <f>M23/Q23</f>
        <v>0.42567567567567566</v>
      </c>
      <c r="O23" s="48">
        <f>SUM(O10:O22)</f>
        <v>425</v>
      </c>
      <c r="P23" s="63">
        <f>O23/Q23</f>
        <v>0.5743243243243243</v>
      </c>
      <c r="Q23" s="48">
        <f>SUM(Q10:Q22)</f>
        <v>740</v>
      </c>
      <c r="R23" s="48">
        <f>SUM(R10:R22)</f>
        <v>480</v>
      </c>
      <c r="S23" s="63">
        <f>R23/Q23</f>
        <v>0.6486486486486487</v>
      </c>
      <c r="T23" s="17"/>
    </row>
    <row r="24" spans="2:20" s="9" customFormat="1" ht="19.5" customHeight="1" thickBot="1">
      <c r="B24" s="29"/>
      <c r="C24" s="131" t="s">
        <v>21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9"/>
    </row>
    <row r="25" spans="2:20" ht="19.5" customHeight="1" thickBot="1">
      <c r="B25" s="27"/>
      <c r="C25" s="78" t="s">
        <v>31</v>
      </c>
      <c r="D25" s="79">
        <v>454</v>
      </c>
      <c r="E25" s="78" t="s">
        <v>83</v>
      </c>
      <c r="F25" s="82">
        <v>0</v>
      </c>
      <c r="G25" s="75" t="s">
        <v>134</v>
      </c>
      <c r="H25" s="83">
        <v>0</v>
      </c>
      <c r="I25" s="75" t="s">
        <v>134</v>
      </c>
      <c r="J25" s="82">
        <f aca="true" t="shared" si="5" ref="J25:J36">F25+H25</f>
        <v>0</v>
      </c>
      <c r="K25" s="82">
        <v>0</v>
      </c>
      <c r="L25" s="91" t="s">
        <v>134</v>
      </c>
      <c r="M25" s="86">
        <v>18</v>
      </c>
      <c r="N25" s="62">
        <f aca="true" t="shared" si="6" ref="N25:N36">M25/Q25</f>
        <v>0.32727272727272727</v>
      </c>
      <c r="O25" s="87">
        <v>37</v>
      </c>
      <c r="P25" s="62">
        <f aca="true" t="shared" si="7" ref="P25:P36">O25/Q25</f>
        <v>0.6727272727272727</v>
      </c>
      <c r="Q25" s="87">
        <f aca="true" t="shared" si="8" ref="Q25:Q36">O25+M25</f>
        <v>55</v>
      </c>
      <c r="R25" s="87">
        <v>18</v>
      </c>
      <c r="S25" s="62">
        <f aca="true" t="shared" si="9" ref="S25:S36">R25/Q25</f>
        <v>0.32727272727272727</v>
      </c>
      <c r="T25" s="17"/>
    </row>
    <row r="26" spans="2:20" ht="19.5" customHeight="1" thickBot="1">
      <c r="B26" s="27"/>
      <c r="C26" s="80" t="s">
        <v>31</v>
      </c>
      <c r="D26" s="81">
        <v>522</v>
      </c>
      <c r="E26" s="80" t="s">
        <v>84</v>
      </c>
      <c r="F26" s="85">
        <v>2</v>
      </c>
      <c r="G26" s="72">
        <f aca="true" t="shared" si="10" ref="G26:G36">F26/J26</f>
        <v>0.3333333333333333</v>
      </c>
      <c r="H26" s="85">
        <v>4</v>
      </c>
      <c r="I26" s="76">
        <f aca="true" t="shared" si="11" ref="I26:I36">H26/J26</f>
        <v>0.6666666666666666</v>
      </c>
      <c r="J26" s="85">
        <f t="shared" si="5"/>
        <v>6</v>
      </c>
      <c r="K26" s="85">
        <v>5</v>
      </c>
      <c r="L26" s="73">
        <f aca="true" t="shared" si="12" ref="L26:L36">K26/J26</f>
        <v>0.8333333333333334</v>
      </c>
      <c r="M26" s="88">
        <v>2</v>
      </c>
      <c r="N26" s="74">
        <f t="shared" si="6"/>
        <v>0.3333333333333333</v>
      </c>
      <c r="O26" s="89">
        <v>4</v>
      </c>
      <c r="P26" s="74">
        <f t="shared" si="7"/>
        <v>0.6666666666666666</v>
      </c>
      <c r="Q26" s="89">
        <f t="shared" si="8"/>
        <v>6</v>
      </c>
      <c r="R26" s="89">
        <v>5</v>
      </c>
      <c r="S26" s="74">
        <f t="shared" si="9"/>
        <v>0.8333333333333334</v>
      </c>
      <c r="T26" s="17"/>
    </row>
    <row r="27" spans="2:20" ht="19.5" customHeight="1" thickBot="1">
      <c r="B27" s="27"/>
      <c r="C27" s="78" t="s">
        <v>32</v>
      </c>
      <c r="D27" s="79">
        <v>498</v>
      </c>
      <c r="E27" s="78" t="s">
        <v>85</v>
      </c>
      <c r="F27" s="82">
        <v>0</v>
      </c>
      <c r="G27" s="60">
        <f t="shared" si="10"/>
        <v>0</v>
      </c>
      <c r="H27" s="83">
        <v>4</v>
      </c>
      <c r="I27" s="75">
        <f t="shared" si="11"/>
        <v>1</v>
      </c>
      <c r="J27" s="82">
        <f t="shared" si="5"/>
        <v>4</v>
      </c>
      <c r="K27" s="82">
        <v>2</v>
      </c>
      <c r="L27" s="64">
        <f t="shared" si="12"/>
        <v>0.5</v>
      </c>
      <c r="M27" s="86">
        <v>7</v>
      </c>
      <c r="N27" s="62">
        <f t="shared" si="6"/>
        <v>0.3333333333333333</v>
      </c>
      <c r="O27" s="87">
        <v>14</v>
      </c>
      <c r="P27" s="62">
        <f t="shared" si="7"/>
        <v>0.6666666666666666</v>
      </c>
      <c r="Q27" s="87">
        <f t="shared" si="8"/>
        <v>21</v>
      </c>
      <c r="R27" s="87">
        <v>6</v>
      </c>
      <c r="S27" s="62">
        <f t="shared" si="9"/>
        <v>0.2857142857142857</v>
      </c>
      <c r="T27" s="17"/>
    </row>
    <row r="28" spans="2:20" ht="19.5" customHeight="1" thickBot="1">
      <c r="B28" s="27"/>
      <c r="C28" s="80" t="s">
        <v>33</v>
      </c>
      <c r="D28" s="81">
        <v>431</v>
      </c>
      <c r="E28" s="80" t="s">
        <v>86</v>
      </c>
      <c r="F28" s="85">
        <v>0</v>
      </c>
      <c r="G28" s="76" t="s">
        <v>134</v>
      </c>
      <c r="H28" s="85">
        <v>0</v>
      </c>
      <c r="I28" s="76" t="s">
        <v>134</v>
      </c>
      <c r="J28" s="85">
        <f t="shared" si="5"/>
        <v>0</v>
      </c>
      <c r="K28" s="85">
        <v>0</v>
      </c>
      <c r="L28" s="84" t="s">
        <v>134</v>
      </c>
      <c r="M28" s="88">
        <v>10</v>
      </c>
      <c r="N28" s="74">
        <f t="shared" si="6"/>
        <v>0.2631578947368421</v>
      </c>
      <c r="O28" s="89">
        <v>28</v>
      </c>
      <c r="P28" s="74">
        <f t="shared" si="7"/>
        <v>0.7368421052631579</v>
      </c>
      <c r="Q28" s="89">
        <f>O28+M28</f>
        <v>38</v>
      </c>
      <c r="R28" s="89">
        <v>23</v>
      </c>
      <c r="S28" s="74">
        <f t="shared" si="9"/>
        <v>0.6052631578947368</v>
      </c>
      <c r="T28" s="17"/>
    </row>
    <row r="29" spans="2:20" ht="19.5" customHeight="1" thickBot="1">
      <c r="B29" s="27"/>
      <c r="C29" s="78" t="s">
        <v>33</v>
      </c>
      <c r="D29" s="79">
        <v>512</v>
      </c>
      <c r="E29" s="78" t="s">
        <v>86</v>
      </c>
      <c r="F29" s="82">
        <v>4</v>
      </c>
      <c r="G29" s="60">
        <f t="shared" si="10"/>
        <v>0.25</v>
      </c>
      <c r="H29" s="83">
        <v>12</v>
      </c>
      <c r="I29" s="75">
        <f t="shared" si="11"/>
        <v>0.75</v>
      </c>
      <c r="J29" s="82">
        <f t="shared" si="5"/>
        <v>16</v>
      </c>
      <c r="K29" s="82">
        <v>10</v>
      </c>
      <c r="L29" s="64">
        <f t="shared" si="12"/>
        <v>0.625</v>
      </c>
      <c r="M29" s="86">
        <v>4</v>
      </c>
      <c r="N29" s="62">
        <f t="shared" si="6"/>
        <v>0.25</v>
      </c>
      <c r="O29" s="87">
        <v>12</v>
      </c>
      <c r="P29" s="62">
        <f t="shared" si="7"/>
        <v>0.75</v>
      </c>
      <c r="Q29" s="87">
        <f t="shared" si="8"/>
        <v>16</v>
      </c>
      <c r="R29" s="87">
        <v>10</v>
      </c>
      <c r="S29" s="62">
        <f t="shared" si="9"/>
        <v>0.625</v>
      </c>
      <c r="T29" s="17"/>
    </row>
    <row r="30" spans="2:20" ht="19.5" customHeight="1" thickBot="1">
      <c r="B30" s="27"/>
      <c r="C30" s="80" t="s">
        <v>34</v>
      </c>
      <c r="D30" s="81">
        <v>426</v>
      </c>
      <c r="E30" s="80" t="s">
        <v>87</v>
      </c>
      <c r="F30" s="85">
        <v>0</v>
      </c>
      <c r="G30" s="76" t="s">
        <v>134</v>
      </c>
      <c r="H30" s="85">
        <v>0</v>
      </c>
      <c r="I30" s="76" t="s">
        <v>134</v>
      </c>
      <c r="J30" s="85">
        <f t="shared" si="5"/>
        <v>0</v>
      </c>
      <c r="K30" s="85">
        <v>0</v>
      </c>
      <c r="L30" s="84" t="s">
        <v>134</v>
      </c>
      <c r="M30" s="88">
        <v>15</v>
      </c>
      <c r="N30" s="74">
        <f t="shared" si="6"/>
        <v>0.39473684210526316</v>
      </c>
      <c r="O30" s="89">
        <v>23</v>
      </c>
      <c r="P30" s="74">
        <f t="shared" si="7"/>
        <v>0.6052631578947368</v>
      </c>
      <c r="Q30" s="89">
        <f t="shared" si="8"/>
        <v>38</v>
      </c>
      <c r="R30" s="89">
        <v>18</v>
      </c>
      <c r="S30" s="74">
        <f t="shared" si="9"/>
        <v>0.47368421052631576</v>
      </c>
      <c r="T30" s="17"/>
    </row>
    <row r="31" spans="2:20" ht="19.5" customHeight="1" thickBot="1">
      <c r="B31" s="27"/>
      <c r="C31" s="78" t="s">
        <v>34</v>
      </c>
      <c r="D31" s="79">
        <v>510</v>
      </c>
      <c r="E31" s="78" t="s">
        <v>87</v>
      </c>
      <c r="F31" s="82">
        <v>6</v>
      </c>
      <c r="G31" s="60">
        <f t="shared" si="10"/>
        <v>0.75</v>
      </c>
      <c r="H31" s="83">
        <v>2</v>
      </c>
      <c r="I31" s="75">
        <f t="shared" si="11"/>
        <v>0.25</v>
      </c>
      <c r="J31" s="82">
        <f t="shared" si="5"/>
        <v>8</v>
      </c>
      <c r="K31" s="82">
        <v>4</v>
      </c>
      <c r="L31" s="64">
        <f t="shared" si="12"/>
        <v>0.5</v>
      </c>
      <c r="M31" s="86">
        <v>6</v>
      </c>
      <c r="N31" s="62">
        <f t="shared" si="6"/>
        <v>0.75</v>
      </c>
      <c r="O31" s="87">
        <v>2</v>
      </c>
      <c r="P31" s="62">
        <f t="shared" si="7"/>
        <v>0.25</v>
      </c>
      <c r="Q31" s="87">
        <f t="shared" si="8"/>
        <v>8</v>
      </c>
      <c r="R31" s="87">
        <v>4</v>
      </c>
      <c r="S31" s="62">
        <f t="shared" si="9"/>
        <v>0.5</v>
      </c>
      <c r="T31" s="17"/>
    </row>
    <row r="32" spans="2:20" ht="19.5" customHeight="1" thickBot="1">
      <c r="B32" s="27"/>
      <c r="C32" s="80" t="s">
        <v>35</v>
      </c>
      <c r="D32" s="81">
        <v>492</v>
      </c>
      <c r="E32" s="80" t="s">
        <v>88</v>
      </c>
      <c r="F32" s="85">
        <v>0</v>
      </c>
      <c r="G32" s="76" t="s">
        <v>134</v>
      </c>
      <c r="H32" s="85">
        <v>0</v>
      </c>
      <c r="I32" s="76" t="s">
        <v>134</v>
      </c>
      <c r="J32" s="85">
        <f t="shared" si="5"/>
        <v>0</v>
      </c>
      <c r="K32" s="85">
        <v>0</v>
      </c>
      <c r="L32" s="84" t="s">
        <v>134</v>
      </c>
      <c r="M32" s="88">
        <v>14</v>
      </c>
      <c r="N32" s="74">
        <f t="shared" si="6"/>
        <v>0.2692307692307692</v>
      </c>
      <c r="O32" s="89">
        <v>38</v>
      </c>
      <c r="P32" s="74">
        <f t="shared" si="7"/>
        <v>0.7307692307692307</v>
      </c>
      <c r="Q32" s="89">
        <f t="shared" si="8"/>
        <v>52</v>
      </c>
      <c r="R32" s="89">
        <v>24</v>
      </c>
      <c r="S32" s="74">
        <f t="shared" si="9"/>
        <v>0.46153846153846156</v>
      </c>
      <c r="T32" s="17"/>
    </row>
    <row r="33" spans="2:20" ht="19.5" customHeight="1" thickBot="1">
      <c r="B33" s="27"/>
      <c r="C33" s="78" t="s">
        <v>35</v>
      </c>
      <c r="D33" s="79">
        <v>519</v>
      </c>
      <c r="E33" s="78" t="s">
        <v>89</v>
      </c>
      <c r="F33" s="82">
        <v>2</v>
      </c>
      <c r="G33" s="60">
        <f t="shared" si="10"/>
        <v>0.13333333333333333</v>
      </c>
      <c r="H33" s="83">
        <v>13</v>
      </c>
      <c r="I33" s="75">
        <f t="shared" si="11"/>
        <v>0.8666666666666667</v>
      </c>
      <c r="J33" s="82">
        <f t="shared" si="5"/>
        <v>15</v>
      </c>
      <c r="K33" s="82">
        <v>7</v>
      </c>
      <c r="L33" s="64">
        <f t="shared" si="12"/>
        <v>0.4666666666666667</v>
      </c>
      <c r="M33" s="86">
        <v>2</v>
      </c>
      <c r="N33" s="62">
        <f t="shared" si="6"/>
        <v>0.13333333333333333</v>
      </c>
      <c r="O33" s="87">
        <v>13</v>
      </c>
      <c r="P33" s="62">
        <f t="shared" si="7"/>
        <v>0.8666666666666667</v>
      </c>
      <c r="Q33" s="87">
        <f t="shared" si="8"/>
        <v>15</v>
      </c>
      <c r="R33" s="87">
        <v>7</v>
      </c>
      <c r="S33" s="62">
        <f t="shared" si="9"/>
        <v>0.4666666666666667</v>
      </c>
      <c r="T33" s="17"/>
    </row>
    <row r="34" spans="2:20" ht="19.5" customHeight="1" thickBot="1">
      <c r="B34" s="27"/>
      <c r="C34" s="80" t="s">
        <v>36</v>
      </c>
      <c r="D34" s="81">
        <v>456</v>
      </c>
      <c r="E34" s="80" t="s">
        <v>90</v>
      </c>
      <c r="F34" s="85">
        <v>4</v>
      </c>
      <c r="G34" s="72">
        <f t="shared" si="10"/>
        <v>0.36363636363636365</v>
      </c>
      <c r="H34" s="85">
        <v>7</v>
      </c>
      <c r="I34" s="76">
        <f t="shared" si="11"/>
        <v>0.6363636363636364</v>
      </c>
      <c r="J34" s="85">
        <f t="shared" si="5"/>
        <v>11</v>
      </c>
      <c r="K34" s="85">
        <v>5</v>
      </c>
      <c r="L34" s="73">
        <f t="shared" si="12"/>
        <v>0.45454545454545453</v>
      </c>
      <c r="M34" s="88">
        <v>11</v>
      </c>
      <c r="N34" s="74">
        <f t="shared" si="6"/>
        <v>0.3142857142857143</v>
      </c>
      <c r="O34" s="89">
        <v>24</v>
      </c>
      <c r="P34" s="74">
        <f t="shared" si="7"/>
        <v>0.6857142857142857</v>
      </c>
      <c r="Q34" s="89">
        <f t="shared" si="8"/>
        <v>35</v>
      </c>
      <c r="R34" s="89">
        <v>10</v>
      </c>
      <c r="S34" s="74">
        <f t="shared" si="9"/>
        <v>0.2857142857142857</v>
      </c>
      <c r="T34" s="17"/>
    </row>
    <row r="35" spans="2:20" ht="19.5" customHeight="1" thickBot="1">
      <c r="B35" s="27"/>
      <c r="C35" s="78" t="s">
        <v>37</v>
      </c>
      <c r="D35" s="79">
        <v>424</v>
      </c>
      <c r="E35" s="78" t="s">
        <v>91</v>
      </c>
      <c r="F35" s="82">
        <v>1</v>
      </c>
      <c r="G35" s="60">
        <f t="shared" si="10"/>
        <v>0.2</v>
      </c>
      <c r="H35" s="83">
        <v>4</v>
      </c>
      <c r="I35" s="75">
        <f t="shared" si="11"/>
        <v>0.8</v>
      </c>
      <c r="J35" s="82">
        <f t="shared" si="5"/>
        <v>5</v>
      </c>
      <c r="K35" s="82">
        <v>0</v>
      </c>
      <c r="L35" s="64">
        <f t="shared" si="12"/>
        <v>0</v>
      </c>
      <c r="M35" s="86">
        <v>3</v>
      </c>
      <c r="N35" s="62">
        <f t="shared" si="6"/>
        <v>0.1111111111111111</v>
      </c>
      <c r="O35" s="87">
        <v>24</v>
      </c>
      <c r="P35" s="62">
        <f t="shared" si="7"/>
        <v>0.8888888888888888</v>
      </c>
      <c r="Q35" s="87">
        <f t="shared" si="8"/>
        <v>27</v>
      </c>
      <c r="R35" s="87">
        <v>4</v>
      </c>
      <c r="S35" s="62">
        <f t="shared" si="9"/>
        <v>0.14814814814814814</v>
      </c>
      <c r="T35" s="17"/>
    </row>
    <row r="36" spans="2:20" ht="19.5" customHeight="1" thickBot="1">
      <c r="B36" s="27"/>
      <c r="C36" s="80" t="s">
        <v>92</v>
      </c>
      <c r="D36" s="81">
        <v>527</v>
      </c>
      <c r="E36" s="80" t="s">
        <v>93</v>
      </c>
      <c r="F36" s="85">
        <v>3</v>
      </c>
      <c r="G36" s="72">
        <f t="shared" si="10"/>
        <v>0.14285714285714285</v>
      </c>
      <c r="H36" s="85">
        <v>18</v>
      </c>
      <c r="I36" s="76">
        <f t="shared" si="11"/>
        <v>0.8571428571428571</v>
      </c>
      <c r="J36" s="85">
        <f t="shared" si="5"/>
        <v>21</v>
      </c>
      <c r="K36" s="85">
        <v>20</v>
      </c>
      <c r="L36" s="73">
        <f t="shared" si="12"/>
        <v>0.9523809523809523</v>
      </c>
      <c r="M36" s="88">
        <v>3</v>
      </c>
      <c r="N36" s="74">
        <f t="shared" si="6"/>
        <v>0.14285714285714285</v>
      </c>
      <c r="O36" s="89">
        <v>18</v>
      </c>
      <c r="P36" s="74">
        <f t="shared" si="7"/>
        <v>0.8571428571428571</v>
      </c>
      <c r="Q36" s="89">
        <f t="shared" si="8"/>
        <v>21</v>
      </c>
      <c r="R36" s="89">
        <v>20</v>
      </c>
      <c r="S36" s="74">
        <f t="shared" si="9"/>
        <v>0.9523809523809523</v>
      </c>
      <c r="T36" s="17"/>
    </row>
    <row r="37" spans="2:20" ht="19.5" customHeight="1" thickBot="1">
      <c r="B37" s="27"/>
      <c r="C37" s="107" t="s">
        <v>0</v>
      </c>
      <c r="D37" s="108"/>
      <c r="E37" s="132"/>
      <c r="F37" s="56">
        <f>SUM(F25:F36)</f>
        <v>22</v>
      </c>
      <c r="G37" s="68">
        <f>F37/J37</f>
        <v>0.2558139534883721</v>
      </c>
      <c r="H37" s="56">
        <f>SUM(H25:H36)</f>
        <v>64</v>
      </c>
      <c r="I37" s="68">
        <f>H37/J37</f>
        <v>0.7441860465116279</v>
      </c>
      <c r="J37" s="56">
        <f>SUM(J25:J36)</f>
        <v>86</v>
      </c>
      <c r="K37" s="56">
        <f>SUM(K25:K36)</f>
        <v>53</v>
      </c>
      <c r="L37" s="67">
        <f>K37/J37</f>
        <v>0.6162790697674418</v>
      </c>
      <c r="M37" s="56">
        <f>SUM(M25:M36)</f>
        <v>95</v>
      </c>
      <c r="N37" s="68">
        <f>M37/Q37</f>
        <v>0.286144578313253</v>
      </c>
      <c r="O37" s="56">
        <f>SUM(O25:O36)</f>
        <v>237</v>
      </c>
      <c r="P37" s="68">
        <f>O37/Q37</f>
        <v>0.713855421686747</v>
      </c>
      <c r="Q37" s="56">
        <f>SUM(Q25:Q36)</f>
        <v>332</v>
      </c>
      <c r="R37" s="56">
        <f>SUM(R25:R36)</f>
        <v>149</v>
      </c>
      <c r="S37" s="67">
        <f>R37/Q37</f>
        <v>0.44879518072289154</v>
      </c>
      <c r="T37" s="17"/>
    </row>
    <row r="38" spans="2:20" s="9" customFormat="1" ht="19.5" customHeight="1" thickBot="1">
      <c r="B38" s="29"/>
      <c r="C38" s="131" t="s">
        <v>22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9"/>
    </row>
    <row r="39" spans="2:20" s="9" customFormat="1" ht="19.5" customHeight="1" thickBot="1">
      <c r="B39" s="29"/>
      <c r="C39" s="78" t="s">
        <v>38</v>
      </c>
      <c r="D39" s="79">
        <v>432</v>
      </c>
      <c r="E39" s="78" t="s">
        <v>94</v>
      </c>
      <c r="F39" s="82">
        <v>5</v>
      </c>
      <c r="G39" s="60">
        <f aca="true" t="shared" si="13" ref="G39:G46">F39/J39</f>
        <v>0.2</v>
      </c>
      <c r="H39" s="83">
        <v>20</v>
      </c>
      <c r="I39" s="75">
        <f aca="true" t="shared" si="14" ref="I39:I46">H39/J39</f>
        <v>0.8</v>
      </c>
      <c r="J39" s="82">
        <f aca="true" t="shared" si="15" ref="J39:J46">F39+H39</f>
        <v>25</v>
      </c>
      <c r="K39" s="82">
        <v>8</v>
      </c>
      <c r="L39" s="64">
        <f aca="true" t="shared" si="16" ref="L39:L46">K39/J39</f>
        <v>0.32</v>
      </c>
      <c r="M39" s="86">
        <v>15</v>
      </c>
      <c r="N39" s="62">
        <f aca="true" t="shared" si="17" ref="N39:N46">M39/Q39</f>
        <v>0.18518518518518517</v>
      </c>
      <c r="O39" s="87">
        <v>66</v>
      </c>
      <c r="P39" s="62">
        <f aca="true" t="shared" si="18" ref="P39:P46">O39/Q39</f>
        <v>0.8148148148148148</v>
      </c>
      <c r="Q39" s="87">
        <f aca="true" t="shared" si="19" ref="Q39:Q45">O39+M39</f>
        <v>81</v>
      </c>
      <c r="R39" s="87">
        <v>44</v>
      </c>
      <c r="S39" s="62">
        <f aca="true" t="shared" si="20" ref="S39:S46">R39/Q39</f>
        <v>0.5432098765432098</v>
      </c>
      <c r="T39" s="19"/>
    </row>
    <row r="40" spans="2:20" s="9" customFormat="1" ht="19.5" customHeight="1" thickBot="1">
      <c r="B40" s="29"/>
      <c r="C40" s="80" t="s">
        <v>39</v>
      </c>
      <c r="D40" s="81">
        <v>433</v>
      </c>
      <c r="E40" s="80" t="s">
        <v>95</v>
      </c>
      <c r="F40" s="85">
        <v>8</v>
      </c>
      <c r="G40" s="72">
        <f t="shared" si="13"/>
        <v>0.47058823529411764</v>
      </c>
      <c r="H40" s="85">
        <v>9</v>
      </c>
      <c r="I40" s="76">
        <f t="shared" si="14"/>
        <v>0.5294117647058824</v>
      </c>
      <c r="J40" s="85">
        <f t="shared" si="15"/>
        <v>17</v>
      </c>
      <c r="K40" s="85">
        <v>7</v>
      </c>
      <c r="L40" s="73">
        <f t="shared" si="16"/>
        <v>0.4117647058823529</v>
      </c>
      <c r="M40" s="88">
        <v>16</v>
      </c>
      <c r="N40" s="74">
        <f t="shared" si="17"/>
        <v>0.3076923076923077</v>
      </c>
      <c r="O40" s="89">
        <v>36</v>
      </c>
      <c r="P40" s="74">
        <f t="shared" si="18"/>
        <v>0.6923076923076923</v>
      </c>
      <c r="Q40" s="89">
        <f t="shared" si="19"/>
        <v>52</v>
      </c>
      <c r="R40" s="89">
        <v>30</v>
      </c>
      <c r="S40" s="74">
        <f t="shared" si="20"/>
        <v>0.5769230769230769</v>
      </c>
      <c r="T40" s="19"/>
    </row>
    <row r="41" spans="2:20" s="9" customFormat="1" ht="19.5" customHeight="1" thickBot="1">
      <c r="B41" s="29"/>
      <c r="C41" s="78" t="s">
        <v>40</v>
      </c>
      <c r="D41" s="79">
        <v>435</v>
      </c>
      <c r="E41" s="78" t="s">
        <v>96</v>
      </c>
      <c r="F41" s="82">
        <v>0</v>
      </c>
      <c r="G41" s="75" t="s">
        <v>134</v>
      </c>
      <c r="H41" s="83">
        <v>0</v>
      </c>
      <c r="I41" s="75" t="s">
        <v>134</v>
      </c>
      <c r="J41" s="82">
        <f t="shared" si="15"/>
        <v>0</v>
      </c>
      <c r="K41" s="82">
        <v>0</v>
      </c>
      <c r="L41" s="91" t="s">
        <v>134</v>
      </c>
      <c r="M41" s="90">
        <v>19</v>
      </c>
      <c r="N41" s="62">
        <f t="shared" si="17"/>
        <v>0.3392857142857143</v>
      </c>
      <c r="O41" s="87">
        <v>37</v>
      </c>
      <c r="P41" s="62">
        <f t="shared" si="18"/>
        <v>0.6607142857142857</v>
      </c>
      <c r="Q41" s="87">
        <f t="shared" si="19"/>
        <v>56</v>
      </c>
      <c r="R41" s="87">
        <v>38</v>
      </c>
      <c r="S41" s="62">
        <f t="shared" si="20"/>
        <v>0.6785714285714286</v>
      </c>
      <c r="T41" s="19"/>
    </row>
    <row r="42" spans="2:20" s="9" customFormat="1" ht="19.5" customHeight="1" thickBot="1">
      <c r="B42" s="29"/>
      <c r="C42" s="80" t="s">
        <v>40</v>
      </c>
      <c r="D42" s="81">
        <v>444</v>
      </c>
      <c r="E42" s="80" t="s">
        <v>97</v>
      </c>
      <c r="F42" s="85">
        <v>0</v>
      </c>
      <c r="G42" s="76" t="s">
        <v>134</v>
      </c>
      <c r="H42" s="85">
        <v>0</v>
      </c>
      <c r="I42" s="76" t="s">
        <v>134</v>
      </c>
      <c r="J42" s="85">
        <f t="shared" si="15"/>
        <v>0</v>
      </c>
      <c r="K42" s="85">
        <v>0</v>
      </c>
      <c r="L42" s="84" t="s">
        <v>134</v>
      </c>
      <c r="M42" s="88">
        <v>4</v>
      </c>
      <c r="N42" s="74">
        <f t="shared" si="17"/>
        <v>0.2</v>
      </c>
      <c r="O42" s="89">
        <v>16</v>
      </c>
      <c r="P42" s="74">
        <f t="shared" si="18"/>
        <v>0.8</v>
      </c>
      <c r="Q42" s="89">
        <f t="shared" si="19"/>
        <v>20</v>
      </c>
      <c r="R42" s="89">
        <v>17</v>
      </c>
      <c r="S42" s="74">
        <f t="shared" si="20"/>
        <v>0.85</v>
      </c>
      <c r="T42" s="19"/>
    </row>
    <row r="43" spans="2:20" s="9" customFormat="1" ht="19.5" customHeight="1" thickBot="1">
      <c r="B43" s="29"/>
      <c r="C43" s="78" t="s">
        <v>40</v>
      </c>
      <c r="D43" s="79">
        <v>513</v>
      </c>
      <c r="E43" s="78" t="s">
        <v>96</v>
      </c>
      <c r="F43" s="82">
        <v>6</v>
      </c>
      <c r="G43" s="60">
        <f t="shared" si="13"/>
        <v>0.4</v>
      </c>
      <c r="H43" s="83">
        <v>9</v>
      </c>
      <c r="I43" s="75">
        <f t="shared" si="14"/>
        <v>0.6</v>
      </c>
      <c r="J43" s="82">
        <f t="shared" si="15"/>
        <v>15</v>
      </c>
      <c r="K43" s="82">
        <v>7</v>
      </c>
      <c r="L43" s="64">
        <f t="shared" si="16"/>
        <v>0.4666666666666667</v>
      </c>
      <c r="M43" s="86">
        <v>6</v>
      </c>
      <c r="N43" s="62">
        <f t="shared" si="17"/>
        <v>0.4</v>
      </c>
      <c r="O43" s="87">
        <v>9</v>
      </c>
      <c r="P43" s="62">
        <f t="shared" si="18"/>
        <v>0.6</v>
      </c>
      <c r="Q43" s="87">
        <f t="shared" si="19"/>
        <v>15</v>
      </c>
      <c r="R43" s="87">
        <v>7</v>
      </c>
      <c r="S43" s="62">
        <f t="shared" si="20"/>
        <v>0.4666666666666667</v>
      </c>
      <c r="T43" s="19"/>
    </row>
    <row r="44" spans="2:20" ht="19.5" customHeight="1" thickBot="1">
      <c r="B44" s="27"/>
      <c r="C44" s="80" t="s">
        <v>40</v>
      </c>
      <c r="D44" s="81">
        <v>515</v>
      </c>
      <c r="E44" s="80" t="s">
        <v>97</v>
      </c>
      <c r="F44" s="85">
        <v>1</v>
      </c>
      <c r="G44" s="72">
        <f t="shared" si="13"/>
        <v>0.5</v>
      </c>
      <c r="H44" s="85">
        <v>1</v>
      </c>
      <c r="I44" s="76">
        <f t="shared" si="14"/>
        <v>0.5</v>
      </c>
      <c r="J44" s="85">
        <f t="shared" si="15"/>
        <v>2</v>
      </c>
      <c r="K44" s="85">
        <v>2</v>
      </c>
      <c r="L44" s="73">
        <f t="shared" si="16"/>
        <v>1</v>
      </c>
      <c r="M44" s="88">
        <v>1</v>
      </c>
      <c r="N44" s="74">
        <f t="shared" si="17"/>
        <v>0.5</v>
      </c>
      <c r="O44" s="89">
        <v>1</v>
      </c>
      <c r="P44" s="74">
        <f t="shared" si="18"/>
        <v>0.5</v>
      </c>
      <c r="Q44" s="89">
        <f t="shared" si="19"/>
        <v>2</v>
      </c>
      <c r="R44" s="89">
        <v>2</v>
      </c>
      <c r="S44" s="74">
        <f t="shared" si="20"/>
        <v>1</v>
      </c>
      <c r="T44" s="17"/>
    </row>
    <row r="45" spans="2:20" ht="26.25" thickBot="1">
      <c r="B45" s="27"/>
      <c r="C45" s="78" t="s">
        <v>41</v>
      </c>
      <c r="D45" s="79">
        <v>442</v>
      </c>
      <c r="E45" s="78" t="s">
        <v>98</v>
      </c>
      <c r="F45" s="82">
        <v>0</v>
      </c>
      <c r="G45" s="75" t="s">
        <v>134</v>
      </c>
      <c r="H45" s="83">
        <v>0</v>
      </c>
      <c r="I45" s="75" t="s">
        <v>134</v>
      </c>
      <c r="J45" s="82">
        <f t="shared" si="15"/>
        <v>0</v>
      </c>
      <c r="K45" s="82">
        <v>0</v>
      </c>
      <c r="L45" s="91" t="s">
        <v>134</v>
      </c>
      <c r="M45" s="86">
        <v>6</v>
      </c>
      <c r="N45" s="62">
        <f t="shared" si="17"/>
        <v>0.2727272727272727</v>
      </c>
      <c r="O45" s="87">
        <v>16</v>
      </c>
      <c r="P45" s="62">
        <f t="shared" si="18"/>
        <v>0.7272727272727273</v>
      </c>
      <c r="Q45" s="87">
        <f t="shared" si="19"/>
        <v>22</v>
      </c>
      <c r="R45" s="87">
        <v>16</v>
      </c>
      <c r="S45" s="62">
        <f t="shared" si="20"/>
        <v>0.7272727272727273</v>
      </c>
      <c r="T45" s="17"/>
    </row>
    <row r="46" spans="2:20" ht="19.5" customHeight="1" thickBot="1">
      <c r="B46" s="27"/>
      <c r="C46" s="80" t="s">
        <v>42</v>
      </c>
      <c r="D46" s="81">
        <v>419</v>
      </c>
      <c r="E46" s="80" t="s">
        <v>99</v>
      </c>
      <c r="F46" s="85">
        <v>3</v>
      </c>
      <c r="G46" s="72">
        <f t="shared" si="13"/>
        <v>0.3</v>
      </c>
      <c r="H46" s="85">
        <v>7</v>
      </c>
      <c r="I46" s="76">
        <f t="shared" si="14"/>
        <v>0.7</v>
      </c>
      <c r="J46" s="85">
        <f t="shared" si="15"/>
        <v>10</v>
      </c>
      <c r="K46" s="85">
        <v>9</v>
      </c>
      <c r="L46" s="73">
        <f t="shared" si="16"/>
        <v>0.9</v>
      </c>
      <c r="M46" s="88">
        <v>8</v>
      </c>
      <c r="N46" s="74">
        <f t="shared" si="17"/>
        <v>0.19047619047619047</v>
      </c>
      <c r="O46" s="89">
        <v>34</v>
      </c>
      <c r="P46" s="74">
        <f t="shared" si="18"/>
        <v>0.8095238095238095</v>
      </c>
      <c r="Q46" s="89">
        <f>O46+M46</f>
        <v>42</v>
      </c>
      <c r="R46" s="89">
        <v>25</v>
      </c>
      <c r="S46" s="74">
        <f t="shared" si="20"/>
        <v>0.5952380952380952</v>
      </c>
      <c r="T46" s="17"/>
    </row>
    <row r="47" spans="2:20" ht="19.5" customHeight="1" thickBot="1">
      <c r="B47" s="27"/>
      <c r="C47" s="107" t="s">
        <v>0</v>
      </c>
      <c r="D47" s="108"/>
      <c r="E47" s="109"/>
      <c r="F47" s="56">
        <f>SUM(F39:F46)</f>
        <v>23</v>
      </c>
      <c r="G47" s="65">
        <f>F47/J47</f>
        <v>0.3333333333333333</v>
      </c>
      <c r="H47" s="56">
        <f>SUM(H39:H46)</f>
        <v>46</v>
      </c>
      <c r="I47" s="65">
        <f>H47/J47</f>
        <v>0.6666666666666666</v>
      </c>
      <c r="J47" s="56">
        <f>SUM(J39:J46)</f>
        <v>69</v>
      </c>
      <c r="K47" s="56">
        <f>SUM(K39:K46)</f>
        <v>33</v>
      </c>
      <c r="L47" s="65">
        <f>K47/J47</f>
        <v>0.4782608695652174</v>
      </c>
      <c r="M47" s="56">
        <f>SUM(M39:M46)</f>
        <v>75</v>
      </c>
      <c r="N47" s="65">
        <f>M47/Q47</f>
        <v>0.25862068965517243</v>
      </c>
      <c r="O47" s="56">
        <f>SUM(O39:O46)</f>
        <v>215</v>
      </c>
      <c r="P47" s="65">
        <f>O47/Q47</f>
        <v>0.7413793103448276</v>
      </c>
      <c r="Q47" s="56">
        <f>SUM(Q39:Q46)</f>
        <v>290</v>
      </c>
      <c r="R47" s="56">
        <f>SUM(R39:R46)</f>
        <v>179</v>
      </c>
      <c r="S47" s="65">
        <f>R47/Q47</f>
        <v>0.6172413793103448</v>
      </c>
      <c r="T47" s="17"/>
    </row>
    <row r="48" spans="2:20" s="9" customFormat="1" ht="19.5" customHeight="1" thickBot="1">
      <c r="B48" s="29"/>
      <c r="C48" s="116" t="s">
        <v>23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117"/>
      <c r="T48" s="19"/>
    </row>
    <row r="49" spans="2:20" s="9" customFormat="1" ht="19.5" customHeight="1" thickBot="1">
      <c r="B49" s="29"/>
      <c r="C49" s="78" t="s">
        <v>100</v>
      </c>
      <c r="D49" s="79">
        <v>436</v>
      </c>
      <c r="E49" s="78" t="s">
        <v>101</v>
      </c>
      <c r="F49" s="82">
        <v>0</v>
      </c>
      <c r="G49" s="60">
        <f aca="true" t="shared" si="21" ref="G49:G56">F49/J49</f>
        <v>0</v>
      </c>
      <c r="H49" s="83">
        <v>12</v>
      </c>
      <c r="I49" s="75">
        <f aca="true" t="shared" si="22" ref="I49:I57">H49/J49</f>
        <v>1</v>
      </c>
      <c r="J49" s="82">
        <f aca="true" t="shared" si="23" ref="J49:J56">F49+H49</f>
        <v>12</v>
      </c>
      <c r="K49" s="82">
        <v>3</v>
      </c>
      <c r="L49" s="64">
        <f aca="true" t="shared" si="24" ref="L49:L56">K49/J49</f>
        <v>0.25</v>
      </c>
      <c r="M49" s="86">
        <v>6</v>
      </c>
      <c r="N49" s="62">
        <f aca="true" t="shared" si="25" ref="N49:N56">M49/Q49</f>
        <v>0.09836065573770492</v>
      </c>
      <c r="O49" s="87">
        <v>55</v>
      </c>
      <c r="P49" s="62">
        <f aca="true" t="shared" si="26" ref="P49:P57">O49/Q49</f>
        <v>0.9016393442622951</v>
      </c>
      <c r="Q49" s="87">
        <f aca="true" t="shared" si="27" ref="Q49:Q56">O49+M49</f>
        <v>61</v>
      </c>
      <c r="R49" s="87">
        <v>14</v>
      </c>
      <c r="S49" s="62">
        <f aca="true" t="shared" si="28" ref="S49:S56">R49/Q49</f>
        <v>0.22950819672131148</v>
      </c>
      <c r="T49" s="19"/>
    </row>
    <row r="50" spans="2:20" s="9" customFormat="1" ht="19.5" customHeight="1" thickBot="1">
      <c r="B50" s="29"/>
      <c r="C50" s="80" t="s">
        <v>43</v>
      </c>
      <c r="D50" s="81">
        <v>423</v>
      </c>
      <c r="E50" s="80" t="s">
        <v>102</v>
      </c>
      <c r="F50" s="85">
        <v>0</v>
      </c>
      <c r="G50" s="72">
        <f t="shared" si="21"/>
        <v>0</v>
      </c>
      <c r="H50" s="85">
        <v>1</v>
      </c>
      <c r="I50" s="76">
        <f t="shared" si="22"/>
        <v>1</v>
      </c>
      <c r="J50" s="85">
        <f t="shared" si="23"/>
        <v>1</v>
      </c>
      <c r="K50" s="85">
        <v>1</v>
      </c>
      <c r="L50" s="73">
        <f t="shared" si="24"/>
        <v>1</v>
      </c>
      <c r="M50" s="88">
        <v>5</v>
      </c>
      <c r="N50" s="74">
        <f t="shared" si="25"/>
        <v>0.1111111111111111</v>
      </c>
      <c r="O50" s="89">
        <v>40</v>
      </c>
      <c r="P50" s="74">
        <f t="shared" si="26"/>
        <v>0.8888888888888888</v>
      </c>
      <c r="Q50" s="89">
        <f t="shared" si="27"/>
        <v>45</v>
      </c>
      <c r="R50" s="89">
        <v>29</v>
      </c>
      <c r="S50" s="74">
        <f t="shared" si="28"/>
        <v>0.6444444444444445</v>
      </c>
      <c r="T50" s="19"/>
    </row>
    <row r="51" spans="2:20" s="9" customFormat="1" ht="19.5" customHeight="1" thickBot="1">
      <c r="B51" s="29"/>
      <c r="C51" s="78" t="s">
        <v>43</v>
      </c>
      <c r="D51" s="79">
        <v>507</v>
      </c>
      <c r="E51" s="78" t="s">
        <v>104</v>
      </c>
      <c r="F51" s="82">
        <v>1</v>
      </c>
      <c r="G51" s="60">
        <f>F51/J51</f>
        <v>0.16666666666666666</v>
      </c>
      <c r="H51" s="83">
        <v>5</v>
      </c>
      <c r="I51" s="75">
        <f>H51/J51</f>
        <v>0.8333333333333334</v>
      </c>
      <c r="J51" s="82">
        <f>F51+H51</f>
        <v>6</v>
      </c>
      <c r="K51" s="82">
        <v>5</v>
      </c>
      <c r="L51" s="64">
        <f>K51/J51</f>
        <v>0.8333333333333334</v>
      </c>
      <c r="M51" s="86">
        <v>1</v>
      </c>
      <c r="N51" s="62">
        <f>M51/Q51</f>
        <v>0.16666666666666666</v>
      </c>
      <c r="O51" s="87">
        <v>5</v>
      </c>
      <c r="P51" s="62">
        <f>O51/Q51</f>
        <v>0.8333333333333334</v>
      </c>
      <c r="Q51" s="87">
        <f>O51+M51</f>
        <v>6</v>
      </c>
      <c r="R51" s="87">
        <v>5</v>
      </c>
      <c r="S51" s="62">
        <f>R51/Q51</f>
        <v>0.8333333333333334</v>
      </c>
      <c r="T51" s="19"/>
    </row>
    <row r="52" spans="2:20" s="9" customFormat="1" ht="19.5" customHeight="1" thickBot="1">
      <c r="B52" s="29"/>
      <c r="C52" s="80" t="s">
        <v>33</v>
      </c>
      <c r="D52" s="81">
        <v>438</v>
      </c>
      <c r="E52" s="80" t="s">
        <v>103</v>
      </c>
      <c r="F52" s="85">
        <v>0</v>
      </c>
      <c r="G52" s="72" t="s">
        <v>134</v>
      </c>
      <c r="H52" s="85">
        <v>0</v>
      </c>
      <c r="I52" s="76" t="s">
        <v>134</v>
      </c>
      <c r="J52" s="85">
        <f t="shared" si="23"/>
        <v>0</v>
      </c>
      <c r="K52" s="85">
        <v>0</v>
      </c>
      <c r="L52" s="73" t="s">
        <v>134</v>
      </c>
      <c r="M52" s="88">
        <v>2</v>
      </c>
      <c r="N52" s="74">
        <f t="shared" si="25"/>
        <v>0.05</v>
      </c>
      <c r="O52" s="89">
        <v>38</v>
      </c>
      <c r="P52" s="74">
        <f t="shared" si="26"/>
        <v>0.95</v>
      </c>
      <c r="Q52" s="89">
        <f t="shared" si="27"/>
        <v>40</v>
      </c>
      <c r="R52" s="89">
        <v>18</v>
      </c>
      <c r="S52" s="74">
        <f t="shared" si="28"/>
        <v>0.45</v>
      </c>
      <c r="T52" s="19"/>
    </row>
    <row r="53" spans="2:20" s="9" customFormat="1" ht="19.5" customHeight="1" thickBot="1">
      <c r="B53" s="29"/>
      <c r="C53" s="78" t="s">
        <v>44</v>
      </c>
      <c r="D53" s="79">
        <v>441</v>
      </c>
      <c r="E53" s="78" t="s">
        <v>105</v>
      </c>
      <c r="F53" s="82">
        <v>0</v>
      </c>
      <c r="G53" s="60" t="s">
        <v>134</v>
      </c>
      <c r="H53" s="83">
        <v>5</v>
      </c>
      <c r="I53" s="75">
        <f t="shared" si="22"/>
        <v>1</v>
      </c>
      <c r="J53" s="82">
        <f t="shared" si="23"/>
        <v>5</v>
      </c>
      <c r="K53" s="82">
        <v>0</v>
      </c>
      <c r="L53" s="64">
        <f t="shared" si="24"/>
        <v>0</v>
      </c>
      <c r="M53" s="86">
        <v>4</v>
      </c>
      <c r="N53" s="62">
        <f t="shared" si="25"/>
        <v>0.16666666666666666</v>
      </c>
      <c r="O53" s="87">
        <v>20</v>
      </c>
      <c r="P53" s="62">
        <f t="shared" si="26"/>
        <v>0.8333333333333334</v>
      </c>
      <c r="Q53" s="87">
        <f t="shared" si="27"/>
        <v>24</v>
      </c>
      <c r="R53" s="87">
        <v>6</v>
      </c>
      <c r="S53" s="62">
        <f t="shared" si="28"/>
        <v>0.25</v>
      </c>
      <c r="T53" s="19"/>
    </row>
    <row r="54" spans="2:20" s="9" customFormat="1" ht="19.5" customHeight="1" thickBot="1">
      <c r="B54" s="29"/>
      <c r="C54" s="80" t="s">
        <v>45</v>
      </c>
      <c r="D54" s="81">
        <v>460</v>
      </c>
      <c r="E54" s="80" t="s">
        <v>106</v>
      </c>
      <c r="F54" s="85">
        <v>4</v>
      </c>
      <c r="G54" s="72">
        <f t="shared" si="21"/>
        <v>0.4444444444444444</v>
      </c>
      <c r="H54" s="85">
        <v>5</v>
      </c>
      <c r="I54" s="76">
        <f t="shared" si="22"/>
        <v>0.5555555555555556</v>
      </c>
      <c r="J54" s="85">
        <f t="shared" si="23"/>
        <v>9</v>
      </c>
      <c r="K54" s="85">
        <v>9</v>
      </c>
      <c r="L54" s="73">
        <f t="shared" si="24"/>
        <v>1</v>
      </c>
      <c r="M54" s="88">
        <v>24</v>
      </c>
      <c r="N54" s="74">
        <f t="shared" si="25"/>
        <v>0.46153846153846156</v>
      </c>
      <c r="O54" s="89">
        <v>28</v>
      </c>
      <c r="P54" s="74">
        <f t="shared" si="26"/>
        <v>0.5384615384615384</v>
      </c>
      <c r="Q54" s="89">
        <f t="shared" si="27"/>
        <v>52</v>
      </c>
      <c r="R54" s="89">
        <v>46</v>
      </c>
      <c r="S54" s="74">
        <f t="shared" si="28"/>
        <v>0.8846153846153846</v>
      </c>
      <c r="T54" s="19"/>
    </row>
    <row r="55" spans="2:20" ht="19.5" customHeight="1" thickBot="1">
      <c r="B55" s="27"/>
      <c r="C55" s="78" t="s">
        <v>46</v>
      </c>
      <c r="D55" s="79">
        <v>443</v>
      </c>
      <c r="E55" s="78" t="s">
        <v>107</v>
      </c>
      <c r="F55" s="82">
        <v>1</v>
      </c>
      <c r="G55" s="60">
        <f t="shared" si="21"/>
        <v>0.5</v>
      </c>
      <c r="H55" s="83">
        <v>1</v>
      </c>
      <c r="I55" s="75">
        <f t="shared" si="22"/>
        <v>0.5</v>
      </c>
      <c r="J55" s="82">
        <f t="shared" si="23"/>
        <v>2</v>
      </c>
      <c r="K55" s="82">
        <v>1</v>
      </c>
      <c r="L55" s="64">
        <f t="shared" si="24"/>
        <v>0.5</v>
      </c>
      <c r="M55" s="86">
        <v>9</v>
      </c>
      <c r="N55" s="62">
        <f t="shared" si="25"/>
        <v>0.2571428571428571</v>
      </c>
      <c r="O55" s="87">
        <v>26</v>
      </c>
      <c r="P55" s="62">
        <f t="shared" si="26"/>
        <v>0.7428571428571429</v>
      </c>
      <c r="Q55" s="87">
        <f t="shared" si="27"/>
        <v>35</v>
      </c>
      <c r="R55" s="87">
        <v>3</v>
      </c>
      <c r="S55" s="62">
        <f t="shared" si="28"/>
        <v>0.08571428571428572</v>
      </c>
      <c r="T55" s="17"/>
    </row>
    <row r="56" spans="2:20" ht="19.5" customHeight="1" thickBot="1">
      <c r="B56" s="27"/>
      <c r="C56" s="80" t="s">
        <v>47</v>
      </c>
      <c r="D56" s="81">
        <v>416</v>
      </c>
      <c r="E56" s="80" t="s">
        <v>108</v>
      </c>
      <c r="F56" s="85">
        <v>20</v>
      </c>
      <c r="G56" s="72">
        <f t="shared" si="21"/>
        <v>0.3333333333333333</v>
      </c>
      <c r="H56" s="85">
        <v>40</v>
      </c>
      <c r="I56" s="76">
        <f t="shared" si="22"/>
        <v>0.6666666666666666</v>
      </c>
      <c r="J56" s="85">
        <f t="shared" si="23"/>
        <v>60</v>
      </c>
      <c r="K56" s="85">
        <v>42</v>
      </c>
      <c r="L56" s="73">
        <f t="shared" si="24"/>
        <v>0.7</v>
      </c>
      <c r="M56" s="88">
        <v>76</v>
      </c>
      <c r="N56" s="74">
        <f t="shared" si="25"/>
        <v>0.37438423645320196</v>
      </c>
      <c r="O56" s="89">
        <v>127</v>
      </c>
      <c r="P56" s="74">
        <f t="shared" si="26"/>
        <v>0.625615763546798</v>
      </c>
      <c r="Q56" s="89">
        <f t="shared" si="27"/>
        <v>203</v>
      </c>
      <c r="R56" s="89">
        <v>128</v>
      </c>
      <c r="S56" s="74">
        <f t="shared" si="28"/>
        <v>0.6305418719211823</v>
      </c>
      <c r="T56" s="17"/>
    </row>
    <row r="57" spans="2:20" ht="26.25" thickBot="1">
      <c r="B57" s="27"/>
      <c r="C57" s="78" t="s">
        <v>48</v>
      </c>
      <c r="D57" s="79">
        <v>459</v>
      </c>
      <c r="E57" s="78" t="s">
        <v>109</v>
      </c>
      <c r="F57" s="82">
        <v>4</v>
      </c>
      <c r="G57" s="60">
        <f>F57/J57</f>
        <v>0.3076923076923077</v>
      </c>
      <c r="H57" s="83">
        <v>9</v>
      </c>
      <c r="I57" s="75">
        <f t="shared" si="22"/>
        <v>0.6923076923076923</v>
      </c>
      <c r="J57" s="82">
        <f>F57+H57</f>
        <v>13</v>
      </c>
      <c r="K57" s="82">
        <v>5</v>
      </c>
      <c r="L57" s="64">
        <f>K57/J57</f>
        <v>0.38461538461538464</v>
      </c>
      <c r="M57" s="86">
        <v>15</v>
      </c>
      <c r="N57" s="62">
        <f>M57/Q57</f>
        <v>0.28846153846153844</v>
      </c>
      <c r="O57" s="87">
        <v>37</v>
      </c>
      <c r="P57" s="62">
        <f t="shared" si="26"/>
        <v>0.7115384615384616</v>
      </c>
      <c r="Q57" s="87">
        <f>O57+M57</f>
        <v>52</v>
      </c>
      <c r="R57" s="87">
        <v>35</v>
      </c>
      <c r="S57" s="62">
        <f>R57/Q57</f>
        <v>0.6730769230769231</v>
      </c>
      <c r="T57" s="17"/>
    </row>
    <row r="58" spans="2:20" ht="19.5" customHeight="1" thickBot="1">
      <c r="B58" s="27"/>
      <c r="C58" s="107" t="s">
        <v>0</v>
      </c>
      <c r="D58" s="108"/>
      <c r="E58" s="109"/>
      <c r="F58" s="56">
        <f>SUM(F49:F57)</f>
        <v>30</v>
      </c>
      <c r="G58" s="68">
        <f>F58/J58</f>
        <v>0.2777777777777778</v>
      </c>
      <c r="H58" s="56">
        <f>SUM(H49:H57)</f>
        <v>78</v>
      </c>
      <c r="I58" s="68">
        <f>H58/J58</f>
        <v>0.7222222222222222</v>
      </c>
      <c r="J58" s="56">
        <f>SUM(J49:J57)</f>
        <v>108</v>
      </c>
      <c r="K58" s="56">
        <f>SUM(K49:K57)</f>
        <v>66</v>
      </c>
      <c r="L58" s="68">
        <f>K58/J58</f>
        <v>0.6111111111111112</v>
      </c>
      <c r="M58" s="56">
        <f>SUM(M49:M57)</f>
        <v>142</v>
      </c>
      <c r="N58" s="68">
        <f>M58/Q58</f>
        <v>0.27413127413127414</v>
      </c>
      <c r="O58" s="56">
        <f>SUM(O49:O57)</f>
        <v>376</v>
      </c>
      <c r="P58" s="68">
        <f>O58/Q58</f>
        <v>0.7258687258687259</v>
      </c>
      <c r="Q58" s="56">
        <f>SUM(Q49:Q57)</f>
        <v>518</v>
      </c>
      <c r="R58" s="56">
        <f>SUM(R49:R57)</f>
        <v>284</v>
      </c>
      <c r="S58" s="68">
        <f>R58/Q58</f>
        <v>0.5482625482625483</v>
      </c>
      <c r="T58" s="17"/>
    </row>
    <row r="59" spans="2:20" s="9" customFormat="1" ht="19.5" customHeight="1" thickBot="1">
      <c r="B59" s="29"/>
      <c r="C59" s="116" t="s">
        <v>24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117"/>
      <c r="T59" s="19"/>
    </row>
    <row r="60" spans="2:20" ht="19.5" customHeight="1" thickBot="1">
      <c r="B60" s="27"/>
      <c r="C60" s="78" t="s">
        <v>110</v>
      </c>
      <c r="D60" s="79">
        <v>495</v>
      </c>
      <c r="E60" s="78" t="s">
        <v>111</v>
      </c>
      <c r="F60" s="82">
        <v>4</v>
      </c>
      <c r="G60" s="60">
        <f aca="true" t="shared" si="29" ref="G60:G65">F60/J60</f>
        <v>0.36363636363636365</v>
      </c>
      <c r="H60" s="83">
        <v>7</v>
      </c>
      <c r="I60" s="75">
        <f aca="true" t="shared" si="30" ref="I60:I65">H60/J60</f>
        <v>0.6363636363636364</v>
      </c>
      <c r="J60" s="82">
        <f>F60+H60</f>
        <v>11</v>
      </c>
      <c r="K60" s="82">
        <v>7</v>
      </c>
      <c r="L60" s="64">
        <f aca="true" t="shared" si="31" ref="L60:L65">K60/J60</f>
        <v>0.6363636363636364</v>
      </c>
      <c r="M60" s="86">
        <v>25</v>
      </c>
      <c r="N60" s="62">
        <f aca="true" t="shared" si="32" ref="N60:N65">M60/Q60</f>
        <v>0.3968253968253968</v>
      </c>
      <c r="O60" s="87">
        <v>38</v>
      </c>
      <c r="P60" s="62">
        <f aca="true" t="shared" si="33" ref="P60:P65">O60/Q60</f>
        <v>0.6031746031746031</v>
      </c>
      <c r="Q60" s="87">
        <f>O60+M60</f>
        <v>63</v>
      </c>
      <c r="R60" s="87">
        <v>35</v>
      </c>
      <c r="S60" s="62">
        <f aca="true" t="shared" si="34" ref="S60:S65">R60/Q60</f>
        <v>0.5555555555555556</v>
      </c>
      <c r="T60" s="17"/>
    </row>
    <row r="61" spans="2:20" ht="19.5" customHeight="1" thickBot="1">
      <c r="B61" s="27"/>
      <c r="C61" s="80" t="s">
        <v>48</v>
      </c>
      <c r="D61" s="81">
        <v>430</v>
      </c>
      <c r="E61" s="80" t="s">
        <v>112</v>
      </c>
      <c r="F61" s="85">
        <v>4</v>
      </c>
      <c r="G61" s="72">
        <f t="shared" si="29"/>
        <v>0.6666666666666666</v>
      </c>
      <c r="H61" s="85">
        <v>2</v>
      </c>
      <c r="I61" s="76">
        <f t="shared" si="30"/>
        <v>0.3333333333333333</v>
      </c>
      <c r="J61" s="85">
        <f>F61+H61</f>
        <v>6</v>
      </c>
      <c r="K61" s="85">
        <v>3</v>
      </c>
      <c r="L61" s="73">
        <f t="shared" si="31"/>
        <v>0.5</v>
      </c>
      <c r="M61" s="88">
        <v>16</v>
      </c>
      <c r="N61" s="74">
        <f t="shared" si="32"/>
        <v>0.5161290322580645</v>
      </c>
      <c r="O61" s="89">
        <v>15</v>
      </c>
      <c r="P61" s="74">
        <f t="shared" si="33"/>
        <v>0.4838709677419355</v>
      </c>
      <c r="Q61" s="89">
        <f>O61+M61</f>
        <v>31</v>
      </c>
      <c r="R61" s="89">
        <v>19</v>
      </c>
      <c r="S61" s="74">
        <f t="shared" si="34"/>
        <v>0.6129032258064516</v>
      </c>
      <c r="T61" s="17"/>
    </row>
    <row r="62" spans="2:20" ht="26.25" thickBot="1">
      <c r="B62" s="27"/>
      <c r="C62" s="78" t="s">
        <v>48</v>
      </c>
      <c r="D62" s="79">
        <v>499</v>
      </c>
      <c r="E62" s="78" t="s">
        <v>113</v>
      </c>
      <c r="F62" s="82">
        <v>9</v>
      </c>
      <c r="G62" s="60">
        <f t="shared" si="29"/>
        <v>0.47368421052631576</v>
      </c>
      <c r="H62" s="83">
        <v>10</v>
      </c>
      <c r="I62" s="75">
        <f t="shared" si="30"/>
        <v>0.5263157894736842</v>
      </c>
      <c r="J62" s="82">
        <f>F62+H62</f>
        <v>19</v>
      </c>
      <c r="K62" s="82">
        <v>16</v>
      </c>
      <c r="L62" s="64">
        <f t="shared" si="31"/>
        <v>0.8421052631578947</v>
      </c>
      <c r="M62" s="86">
        <v>47</v>
      </c>
      <c r="N62" s="62">
        <f t="shared" si="32"/>
        <v>0.5</v>
      </c>
      <c r="O62" s="87">
        <v>47</v>
      </c>
      <c r="P62" s="62">
        <f t="shared" si="33"/>
        <v>0.5</v>
      </c>
      <c r="Q62" s="87">
        <f>O62+M62</f>
        <v>94</v>
      </c>
      <c r="R62" s="87">
        <v>76</v>
      </c>
      <c r="S62" s="62">
        <f t="shared" si="34"/>
        <v>0.8085106382978723</v>
      </c>
      <c r="T62" s="17"/>
    </row>
    <row r="63" spans="2:20" ht="19.5" customHeight="1" thickBot="1">
      <c r="B63" s="27"/>
      <c r="C63" s="80" t="s">
        <v>49</v>
      </c>
      <c r="D63" s="81">
        <v>461</v>
      </c>
      <c r="E63" s="80" t="s">
        <v>114</v>
      </c>
      <c r="F63" s="85">
        <v>5</v>
      </c>
      <c r="G63" s="72">
        <f t="shared" si="29"/>
        <v>0.625</v>
      </c>
      <c r="H63" s="85">
        <v>3</v>
      </c>
      <c r="I63" s="76">
        <f t="shared" si="30"/>
        <v>0.375</v>
      </c>
      <c r="J63" s="85">
        <f>F63+H63</f>
        <v>8</v>
      </c>
      <c r="K63" s="85">
        <v>1</v>
      </c>
      <c r="L63" s="73">
        <f t="shared" si="31"/>
        <v>0.125</v>
      </c>
      <c r="M63" s="88">
        <v>13</v>
      </c>
      <c r="N63" s="74">
        <f t="shared" si="32"/>
        <v>0.37142857142857144</v>
      </c>
      <c r="O63" s="89">
        <v>22</v>
      </c>
      <c r="P63" s="74">
        <f t="shared" si="33"/>
        <v>0.6285714285714286</v>
      </c>
      <c r="Q63" s="89">
        <f>O63+M63</f>
        <v>35</v>
      </c>
      <c r="R63" s="89">
        <v>7</v>
      </c>
      <c r="S63" s="74">
        <f t="shared" si="34"/>
        <v>0.2</v>
      </c>
      <c r="T63" s="17"/>
    </row>
    <row r="64" spans="2:20" ht="26.25" thickBot="1">
      <c r="B64" s="27"/>
      <c r="C64" s="78" t="s">
        <v>50</v>
      </c>
      <c r="D64" s="79">
        <v>500</v>
      </c>
      <c r="E64" s="78" t="s">
        <v>115</v>
      </c>
      <c r="F64" s="82">
        <v>3</v>
      </c>
      <c r="G64" s="60">
        <f t="shared" si="29"/>
        <v>0.3333333333333333</v>
      </c>
      <c r="H64" s="83">
        <v>6</v>
      </c>
      <c r="I64" s="75">
        <f t="shared" si="30"/>
        <v>0.6666666666666666</v>
      </c>
      <c r="J64" s="82">
        <f>F64+H64</f>
        <v>9</v>
      </c>
      <c r="K64" s="82">
        <v>4</v>
      </c>
      <c r="L64" s="64">
        <f t="shared" si="31"/>
        <v>0.4444444444444444</v>
      </c>
      <c r="M64" s="86">
        <v>17</v>
      </c>
      <c r="N64" s="62">
        <f t="shared" si="32"/>
        <v>0.5</v>
      </c>
      <c r="O64" s="87">
        <v>17</v>
      </c>
      <c r="P64" s="62">
        <f t="shared" si="33"/>
        <v>0.5</v>
      </c>
      <c r="Q64" s="87">
        <f>O64+M64</f>
        <v>34</v>
      </c>
      <c r="R64" s="87">
        <v>15</v>
      </c>
      <c r="S64" s="62">
        <f t="shared" si="34"/>
        <v>0.4411764705882353</v>
      </c>
      <c r="T64" s="17"/>
    </row>
    <row r="65" spans="2:20" ht="19.5" customHeight="1" thickBot="1">
      <c r="B65" s="27"/>
      <c r="C65" s="126" t="s">
        <v>0</v>
      </c>
      <c r="D65" s="127"/>
      <c r="E65" s="128"/>
      <c r="F65" s="57">
        <f>SUM(F60:F64)</f>
        <v>25</v>
      </c>
      <c r="G65" s="68">
        <f t="shared" si="29"/>
        <v>0.4716981132075472</v>
      </c>
      <c r="H65" s="57">
        <f>SUM(H60:H64)</f>
        <v>28</v>
      </c>
      <c r="I65" s="68">
        <f t="shared" si="30"/>
        <v>0.5283018867924528</v>
      </c>
      <c r="J65" s="57">
        <f>SUM(J60:J64)</f>
        <v>53</v>
      </c>
      <c r="K65" s="57">
        <f>SUM(K60:K64)</f>
        <v>31</v>
      </c>
      <c r="L65" s="68">
        <f t="shared" si="31"/>
        <v>0.5849056603773585</v>
      </c>
      <c r="M65" s="57">
        <f>SUM(M60:M64)</f>
        <v>118</v>
      </c>
      <c r="N65" s="68">
        <f t="shared" si="32"/>
        <v>0.4591439688715953</v>
      </c>
      <c r="O65" s="57">
        <f>SUM(O60:O64)</f>
        <v>139</v>
      </c>
      <c r="P65" s="68">
        <f t="shared" si="33"/>
        <v>0.5408560311284046</v>
      </c>
      <c r="Q65" s="57">
        <f>SUM(Q60:Q64)</f>
        <v>257</v>
      </c>
      <c r="R65" s="57">
        <f>SUM(R60:R64)</f>
        <v>152</v>
      </c>
      <c r="S65" s="68">
        <f t="shared" si="34"/>
        <v>0.5914396887159533</v>
      </c>
      <c r="T65" s="17"/>
    </row>
    <row r="66" spans="2:20" s="9" customFormat="1" ht="19.5" customHeight="1" thickBot="1">
      <c r="B66" s="29"/>
      <c r="C66" s="116" t="s">
        <v>25</v>
      </c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117"/>
      <c r="T66" s="19"/>
    </row>
    <row r="67" spans="2:20" ht="26.25" thickBot="1">
      <c r="B67" s="27"/>
      <c r="C67" s="78" t="s">
        <v>51</v>
      </c>
      <c r="D67" s="79">
        <v>425</v>
      </c>
      <c r="E67" s="78" t="s">
        <v>116</v>
      </c>
      <c r="F67" s="83">
        <v>0</v>
      </c>
      <c r="G67" s="75" t="s">
        <v>134</v>
      </c>
      <c r="H67" s="83">
        <v>0</v>
      </c>
      <c r="I67" s="75" t="s">
        <v>134</v>
      </c>
      <c r="J67" s="82">
        <f aca="true" t="shared" si="35" ref="J67:J74">F67+H67</f>
        <v>0</v>
      </c>
      <c r="K67" s="82">
        <v>0</v>
      </c>
      <c r="L67" s="91" t="s">
        <v>134</v>
      </c>
      <c r="M67" s="86">
        <v>16</v>
      </c>
      <c r="N67" s="62">
        <f aca="true" t="shared" si="36" ref="N67:N73">M67/Q67</f>
        <v>0.38095238095238093</v>
      </c>
      <c r="O67" s="87">
        <v>26</v>
      </c>
      <c r="P67" s="62">
        <f aca="true" t="shared" si="37" ref="P67:P74">O67/Q67</f>
        <v>0.6190476190476191</v>
      </c>
      <c r="Q67" s="87">
        <f aca="true" t="shared" si="38" ref="Q67:Q74">O67+M67</f>
        <v>42</v>
      </c>
      <c r="R67" s="87">
        <v>21</v>
      </c>
      <c r="S67" s="62">
        <f aca="true" t="shared" si="39" ref="S67:S74">R67/Q67</f>
        <v>0.5</v>
      </c>
      <c r="T67" s="17"/>
    </row>
    <row r="68" spans="2:20" ht="19.5" customHeight="1" thickBot="1">
      <c r="B68" s="27"/>
      <c r="C68" s="80" t="s">
        <v>51</v>
      </c>
      <c r="D68" s="81">
        <v>509</v>
      </c>
      <c r="E68" s="80" t="s">
        <v>117</v>
      </c>
      <c r="F68" s="85">
        <v>4</v>
      </c>
      <c r="G68" s="72">
        <f aca="true" t="shared" si="40" ref="G68:G73">F68/J68</f>
        <v>0.4444444444444444</v>
      </c>
      <c r="H68" s="85">
        <v>5</v>
      </c>
      <c r="I68" s="76">
        <f aca="true" t="shared" si="41" ref="I68:I74">H68/J68</f>
        <v>0.5555555555555556</v>
      </c>
      <c r="J68" s="85">
        <f t="shared" si="35"/>
        <v>9</v>
      </c>
      <c r="K68" s="85">
        <v>5</v>
      </c>
      <c r="L68" s="73">
        <f aca="true" t="shared" si="42" ref="L68:L74">K68/J68</f>
        <v>0.5555555555555556</v>
      </c>
      <c r="M68" s="88">
        <v>4</v>
      </c>
      <c r="N68" s="74">
        <f t="shared" si="36"/>
        <v>0.4444444444444444</v>
      </c>
      <c r="O68" s="89">
        <v>5</v>
      </c>
      <c r="P68" s="74">
        <f t="shared" si="37"/>
        <v>0.5555555555555556</v>
      </c>
      <c r="Q68" s="89">
        <f t="shared" si="38"/>
        <v>9</v>
      </c>
      <c r="R68" s="89">
        <v>5</v>
      </c>
      <c r="S68" s="74">
        <f t="shared" si="39"/>
        <v>0.5555555555555556</v>
      </c>
      <c r="T68" s="17"/>
    </row>
    <row r="69" spans="2:20" ht="19.5" customHeight="1" thickBot="1">
      <c r="B69" s="27"/>
      <c r="C69" s="78" t="s">
        <v>52</v>
      </c>
      <c r="D69" s="79">
        <v>434</v>
      </c>
      <c r="E69" s="78" t="s">
        <v>118</v>
      </c>
      <c r="F69" s="83">
        <v>4</v>
      </c>
      <c r="G69" s="60">
        <f t="shared" si="40"/>
        <v>0.6666666666666666</v>
      </c>
      <c r="H69" s="83">
        <v>2</v>
      </c>
      <c r="I69" s="75">
        <f t="shared" si="41"/>
        <v>0.3333333333333333</v>
      </c>
      <c r="J69" s="82">
        <f t="shared" si="35"/>
        <v>6</v>
      </c>
      <c r="K69" s="82">
        <v>1</v>
      </c>
      <c r="L69" s="64">
        <f t="shared" si="42"/>
        <v>0.16666666666666666</v>
      </c>
      <c r="M69" s="86">
        <v>18</v>
      </c>
      <c r="N69" s="62">
        <f t="shared" si="36"/>
        <v>0.4864864864864865</v>
      </c>
      <c r="O69" s="87">
        <v>19</v>
      </c>
      <c r="P69" s="62">
        <f t="shared" si="37"/>
        <v>0.5135135135135135</v>
      </c>
      <c r="Q69" s="87">
        <f t="shared" si="38"/>
        <v>37</v>
      </c>
      <c r="R69" s="87">
        <v>16</v>
      </c>
      <c r="S69" s="62">
        <f t="shared" si="39"/>
        <v>0.43243243243243246</v>
      </c>
      <c r="T69" s="17"/>
    </row>
    <row r="70" spans="2:20" ht="19.5" customHeight="1" thickBot="1">
      <c r="B70" s="27"/>
      <c r="C70" s="80" t="s">
        <v>52</v>
      </c>
      <c r="D70" s="81">
        <v>457</v>
      </c>
      <c r="E70" s="80" t="s">
        <v>119</v>
      </c>
      <c r="F70" s="85">
        <v>0</v>
      </c>
      <c r="G70" s="76" t="s">
        <v>134</v>
      </c>
      <c r="H70" s="85">
        <v>0</v>
      </c>
      <c r="I70" s="76" t="s">
        <v>134</v>
      </c>
      <c r="J70" s="85">
        <f t="shared" si="35"/>
        <v>0</v>
      </c>
      <c r="K70" s="85">
        <v>0</v>
      </c>
      <c r="L70" s="84" t="s">
        <v>134</v>
      </c>
      <c r="M70" s="88">
        <v>19</v>
      </c>
      <c r="N70" s="74">
        <f t="shared" si="36"/>
        <v>0.5135135135135135</v>
      </c>
      <c r="O70" s="89">
        <v>18</v>
      </c>
      <c r="P70" s="74">
        <f t="shared" si="37"/>
        <v>0.4864864864864865</v>
      </c>
      <c r="Q70" s="89">
        <f t="shared" si="38"/>
        <v>37</v>
      </c>
      <c r="R70" s="89">
        <v>16</v>
      </c>
      <c r="S70" s="74">
        <f t="shared" si="39"/>
        <v>0.43243243243243246</v>
      </c>
      <c r="T70" s="17"/>
    </row>
    <row r="71" spans="2:20" ht="19.5" customHeight="1" thickBot="1">
      <c r="B71" s="27"/>
      <c r="C71" s="78" t="s">
        <v>53</v>
      </c>
      <c r="D71" s="79">
        <v>447</v>
      </c>
      <c r="E71" s="78" t="s">
        <v>120</v>
      </c>
      <c r="F71" s="83">
        <v>0</v>
      </c>
      <c r="G71" s="75" t="s">
        <v>134</v>
      </c>
      <c r="H71" s="83">
        <v>0</v>
      </c>
      <c r="I71" s="75" t="s">
        <v>134</v>
      </c>
      <c r="J71" s="82">
        <v>0</v>
      </c>
      <c r="K71" s="82">
        <v>0</v>
      </c>
      <c r="L71" s="91" t="s">
        <v>134</v>
      </c>
      <c r="M71" s="86">
        <v>11</v>
      </c>
      <c r="N71" s="62">
        <f t="shared" si="36"/>
        <v>0.6470588235294118</v>
      </c>
      <c r="O71" s="87">
        <v>6</v>
      </c>
      <c r="P71" s="62">
        <f t="shared" si="37"/>
        <v>0.35294117647058826</v>
      </c>
      <c r="Q71" s="87">
        <f t="shared" si="38"/>
        <v>17</v>
      </c>
      <c r="R71" s="87">
        <v>4</v>
      </c>
      <c r="S71" s="62">
        <f t="shared" si="39"/>
        <v>0.23529411764705882</v>
      </c>
      <c r="T71" s="17"/>
    </row>
    <row r="72" spans="2:20" ht="19.5" customHeight="1" thickBot="1">
      <c r="B72" s="27"/>
      <c r="C72" s="80" t="s">
        <v>53</v>
      </c>
      <c r="D72" s="81">
        <v>517</v>
      </c>
      <c r="E72" s="80" t="s">
        <v>121</v>
      </c>
      <c r="F72" s="85">
        <v>3</v>
      </c>
      <c r="G72" s="72">
        <f t="shared" si="40"/>
        <v>0.75</v>
      </c>
      <c r="H72" s="85">
        <v>1</v>
      </c>
      <c r="I72" s="76">
        <f t="shared" si="41"/>
        <v>0.25</v>
      </c>
      <c r="J72" s="85">
        <f t="shared" si="35"/>
        <v>4</v>
      </c>
      <c r="K72" s="85">
        <v>2</v>
      </c>
      <c r="L72" s="73">
        <f t="shared" si="42"/>
        <v>0.5</v>
      </c>
      <c r="M72" s="88">
        <v>3</v>
      </c>
      <c r="N72" s="74">
        <f t="shared" si="36"/>
        <v>0.75</v>
      </c>
      <c r="O72" s="89">
        <v>1</v>
      </c>
      <c r="P72" s="74">
        <f t="shared" si="37"/>
        <v>0.25</v>
      </c>
      <c r="Q72" s="89">
        <f t="shared" si="38"/>
        <v>4</v>
      </c>
      <c r="R72" s="89">
        <v>2</v>
      </c>
      <c r="S72" s="74">
        <f t="shared" si="39"/>
        <v>0.5</v>
      </c>
      <c r="T72" s="17"/>
    </row>
    <row r="73" spans="2:20" ht="19.5" customHeight="1" thickBot="1">
      <c r="B73" s="27"/>
      <c r="C73" s="78" t="s">
        <v>54</v>
      </c>
      <c r="D73" s="79">
        <v>446</v>
      </c>
      <c r="E73" s="78" t="s">
        <v>122</v>
      </c>
      <c r="F73" s="83">
        <v>1</v>
      </c>
      <c r="G73" s="60">
        <f t="shared" si="40"/>
        <v>0.2</v>
      </c>
      <c r="H73" s="83">
        <v>4</v>
      </c>
      <c r="I73" s="75">
        <f t="shared" si="41"/>
        <v>0.8</v>
      </c>
      <c r="J73" s="82">
        <f t="shared" si="35"/>
        <v>5</v>
      </c>
      <c r="K73" s="82">
        <v>1</v>
      </c>
      <c r="L73" s="64">
        <f t="shared" si="42"/>
        <v>0.2</v>
      </c>
      <c r="M73" s="86">
        <v>4</v>
      </c>
      <c r="N73" s="62">
        <f t="shared" si="36"/>
        <v>0.13333333333333333</v>
      </c>
      <c r="O73" s="87">
        <v>26</v>
      </c>
      <c r="P73" s="62">
        <f t="shared" si="37"/>
        <v>0.8666666666666667</v>
      </c>
      <c r="Q73" s="87">
        <f t="shared" si="38"/>
        <v>30</v>
      </c>
      <c r="R73" s="87">
        <v>12</v>
      </c>
      <c r="S73" s="62">
        <f t="shared" si="39"/>
        <v>0.4</v>
      </c>
      <c r="T73" s="17"/>
    </row>
    <row r="74" spans="2:20" ht="19.5" customHeight="1" thickBot="1">
      <c r="B74" s="27"/>
      <c r="C74" s="80" t="s">
        <v>55</v>
      </c>
      <c r="D74" s="81">
        <v>449</v>
      </c>
      <c r="E74" s="80" t="s">
        <v>123</v>
      </c>
      <c r="F74" s="85">
        <v>0</v>
      </c>
      <c r="G74" s="76" t="s">
        <v>134</v>
      </c>
      <c r="H74" s="85">
        <v>3</v>
      </c>
      <c r="I74" s="76">
        <f t="shared" si="41"/>
        <v>1</v>
      </c>
      <c r="J74" s="85">
        <f t="shared" si="35"/>
        <v>3</v>
      </c>
      <c r="K74" s="85">
        <v>2</v>
      </c>
      <c r="L74" s="73">
        <f t="shared" si="42"/>
        <v>0.6666666666666666</v>
      </c>
      <c r="M74" s="88">
        <v>0</v>
      </c>
      <c r="N74" s="92" t="s">
        <v>134</v>
      </c>
      <c r="O74" s="89">
        <v>10</v>
      </c>
      <c r="P74" s="74">
        <f t="shared" si="37"/>
        <v>1</v>
      </c>
      <c r="Q74" s="89">
        <f t="shared" si="38"/>
        <v>10</v>
      </c>
      <c r="R74" s="89">
        <v>5</v>
      </c>
      <c r="S74" s="74">
        <f t="shared" si="39"/>
        <v>0.5</v>
      </c>
      <c r="T74" s="17"/>
    </row>
    <row r="75" spans="2:20" s="49" customFormat="1" ht="19.5" customHeight="1" thickBot="1">
      <c r="B75" s="50"/>
      <c r="C75" s="126" t="s">
        <v>0</v>
      </c>
      <c r="D75" s="127"/>
      <c r="E75" s="128"/>
      <c r="F75" s="57">
        <f>SUM(F67:F74)</f>
        <v>12</v>
      </c>
      <c r="G75" s="68">
        <f>F75/J75</f>
        <v>0.4444444444444444</v>
      </c>
      <c r="H75" s="57">
        <f>SUM(H67:H74)</f>
        <v>15</v>
      </c>
      <c r="I75" s="68">
        <f>H75/J75</f>
        <v>0.5555555555555556</v>
      </c>
      <c r="J75" s="57">
        <f>SUM(J67:J74)</f>
        <v>27</v>
      </c>
      <c r="K75" s="57">
        <f>SUM(K67:K74)</f>
        <v>11</v>
      </c>
      <c r="L75" s="68">
        <f>K75/J75</f>
        <v>0.4074074074074074</v>
      </c>
      <c r="M75" s="57">
        <f>SUM(M67:M74)</f>
        <v>75</v>
      </c>
      <c r="N75" s="68">
        <f>M75/Q75</f>
        <v>0.4032258064516129</v>
      </c>
      <c r="O75" s="57">
        <f>SUM(O67:O74)</f>
        <v>111</v>
      </c>
      <c r="P75" s="68">
        <f>O75/Q75</f>
        <v>0.5967741935483871</v>
      </c>
      <c r="Q75" s="57">
        <f>SUM(Q67:Q74)</f>
        <v>186</v>
      </c>
      <c r="R75" s="57">
        <f>SUM(R67:R74)</f>
        <v>81</v>
      </c>
      <c r="S75" s="68">
        <f>R75/Q75</f>
        <v>0.43548387096774194</v>
      </c>
      <c r="T75" s="17"/>
    </row>
    <row r="76" spans="2:20" s="9" customFormat="1" ht="19.5" customHeight="1" thickBot="1">
      <c r="B76" s="29"/>
      <c r="C76" s="116" t="s">
        <v>26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117"/>
      <c r="T76" s="19"/>
    </row>
    <row r="77" spans="2:20" ht="19.5" customHeight="1" thickBot="1">
      <c r="B77" s="27"/>
      <c r="C77" s="78" t="s">
        <v>56</v>
      </c>
      <c r="D77" s="79">
        <v>422</v>
      </c>
      <c r="E77" s="78" t="s">
        <v>124</v>
      </c>
      <c r="F77" s="82">
        <v>0</v>
      </c>
      <c r="G77" s="75" t="s">
        <v>134</v>
      </c>
      <c r="H77" s="83">
        <v>0</v>
      </c>
      <c r="I77" s="75" t="s">
        <v>134</v>
      </c>
      <c r="J77" s="82">
        <f aca="true" t="shared" si="43" ref="J77:J90">F77+H77</f>
        <v>0</v>
      </c>
      <c r="K77" s="82">
        <v>0</v>
      </c>
      <c r="L77" s="91" t="s">
        <v>134</v>
      </c>
      <c r="M77" s="86">
        <v>12</v>
      </c>
      <c r="N77" s="62">
        <f aca="true" t="shared" si="44" ref="N77:N89">M77/Q77</f>
        <v>0.11650485436893204</v>
      </c>
      <c r="O77" s="87">
        <v>91</v>
      </c>
      <c r="P77" s="62">
        <f aca="true" t="shared" si="45" ref="P77:P90">O77/Q77</f>
        <v>0.883495145631068</v>
      </c>
      <c r="Q77" s="87">
        <f aca="true" t="shared" si="46" ref="Q77:Q90">O77+M77</f>
        <v>103</v>
      </c>
      <c r="R77" s="87">
        <v>34</v>
      </c>
      <c r="S77" s="62">
        <f aca="true" t="shared" si="47" ref="S77:S89">R77/Q77</f>
        <v>0.3300970873786408</v>
      </c>
      <c r="T77" s="17"/>
    </row>
    <row r="78" spans="2:20" ht="19.5" customHeight="1" thickBot="1">
      <c r="B78" s="27"/>
      <c r="C78" s="80" t="s">
        <v>56</v>
      </c>
      <c r="D78" s="81">
        <v>508</v>
      </c>
      <c r="E78" s="80" t="s">
        <v>125</v>
      </c>
      <c r="F78" s="85">
        <v>3</v>
      </c>
      <c r="G78" s="72">
        <f>F78/J78</f>
        <v>0.15789473684210525</v>
      </c>
      <c r="H78" s="85">
        <v>16</v>
      </c>
      <c r="I78" s="76">
        <f aca="true" t="shared" si="48" ref="I78:I90">H78/J78</f>
        <v>0.8421052631578947</v>
      </c>
      <c r="J78" s="85">
        <f t="shared" si="43"/>
        <v>19</v>
      </c>
      <c r="K78" s="85">
        <v>10</v>
      </c>
      <c r="L78" s="73">
        <f aca="true" t="shared" si="49" ref="L78:L89">K78/J78</f>
        <v>0.5263157894736842</v>
      </c>
      <c r="M78" s="88">
        <v>3</v>
      </c>
      <c r="N78" s="74">
        <f t="shared" si="44"/>
        <v>0.15789473684210525</v>
      </c>
      <c r="O78" s="89">
        <v>16</v>
      </c>
      <c r="P78" s="74">
        <f t="shared" si="45"/>
        <v>0.8421052631578947</v>
      </c>
      <c r="Q78" s="89">
        <f t="shared" si="46"/>
        <v>19</v>
      </c>
      <c r="R78" s="89">
        <v>10</v>
      </c>
      <c r="S78" s="74">
        <f t="shared" si="47"/>
        <v>0.5263157894736842</v>
      </c>
      <c r="T78" s="17"/>
    </row>
    <row r="79" spans="2:20" ht="19.5" customHeight="1" thickBot="1">
      <c r="B79" s="27"/>
      <c r="C79" s="78" t="s">
        <v>57</v>
      </c>
      <c r="D79" s="79">
        <v>437</v>
      </c>
      <c r="E79" s="78" t="s">
        <v>126</v>
      </c>
      <c r="F79" s="82">
        <v>0</v>
      </c>
      <c r="G79" s="75" t="s">
        <v>134</v>
      </c>
      <c r="H79" s="83">
        <v>0</v>
      </c>
      <c r="I79" s="75" t="s">
        <v>134</v>
      </c>
      <c r="J79" s="82">
        <v>0</v>
      </c>
      <c r="K79" s="82">
        <v>0</v>
      </c>
      <c r="L79" s="91" t="s">
        <v>134</v>
      </c>
      <c r="M79" s="86">
        <v>6</v>
      </c>
      <c r="N79" s="62">
        <f t="shared" si="44"/>
        <v>0.0967741935483871</v>
      </c>
      <c r="O79" s="87">
        <v>56</v>
      </c>
      <c r="P79" s="62">
        <f t="shared" si="45"/>
        <v>0.9032258064516129</v>
      </c>
      <c r="Q79" s="87">
        <f t="shared" si="46"/>
        <v>62</v>
      </c>
      <c r="R79" s="87">
        <v>24</v>
      </c>
      <c r="S79" s="62">
        <f t="shared" si="47"/>
        <v>0.3870967741935484</v>
      </c>
      <c r="T79" s="17"/>
    </row>
    <row r="80" spans="2:20" ht="19.5" customHeight="1" thickBot="1">
      <c r="B80" s="27"/>
      <c r="C80" s="80" t="s">
        <v>57</v>
      </c>
      <c r="D80" s="81">
        <v>514</v>
      </c>
      <c r="E80" s="80" t="s">
        <v>126</v>
      </c>
      <c r="F80" s="85">
        <v>3</v>
      </c>
      <c r="G80" s="72">
        <f>F80/J80</f>
        <v>0.17647058823529413</v>
      </c>
      <c r="H80" s="85">
        <v>14</v>
      </c>
      <c r="I80" s="76">
        <f t="shared" si="48"/>
        <v>0.8235294117647058</v>
      </c>
      <c r="J80" s="85">
        <f t="shared" si="43"/>
        <v>17</v>
      </c>
      <c r="K80" s="85">
        <v>8</v>
      </c>
      <c r="L80" s="73">
        <f t="shared" si="49"/>
        <v>0.47058823529411764</v>
      </c>
      <c r="M80" s="88">
        <v>3</v>
      </c>
      <c r="N80" s="74">
        <f t="shared" si="44"/>
        <v>0.17647058823529413</v>
      </c>
      <c r="O80" s="89">
        <v>14</v>
      </c>
      <c r="P80" s="74">
        <f t="shared" si="45"/>
        <v>0.8235294117647058</v>
      </c>
      <c r="Q80" s="89">
        <f t="shared" si="46"/>
        <v>17</v>
      </c>
      <c r="R80" s="89">
        <v>8</v>
      </c>
      <c r="S80" s="74">
        <f t="shared" si="47"/>
        <v>0.47058823529411764</v>
      </c>
      <c r="T80" s="17"/>
    </row>
    <row r="81" spans="2:20" ht="39" thickBot="1">
      <c r="B81" s="27"/>
      <c r="C81" s="78" t="s">
        <v>58</v>
      </c>
      <c r="D81" s="79">
        <v>421</v>
      </c>
      <c r="E81" s="78" t="s">
        <v>127</v>
      </c>
      <c r="F81" s="82">
        <v>0</v>
      </c>
      <c r="G81" s="75" t="s">
        <v>134</v>
      </c>
      <c r="H81" s="83">
        <v>0</v>
      </c>
      <c r="I81" s="75" t="s">
        <v>134</v>
      </c>
      <c r="J81" s="82">
        <f t="shared" si="43"/>
        <v>0</v>
      </c>
      <c r="K81" s="82">
        <v>0</v>
      </c>
      <c r="L81" s="91" t="s">
        <v>134</v>
      </c>
      <c r="M81" s="86">
        <v>18</v>
      </c>
      <c r="N81" s="62">
        <f t="shared" si="44"/>
        <v>0.46153846153846156</v>
      </c>
      <c r="O81" s="87">
        <v>21</v>
      </c>
      <c r="P81" s="62">
        <f t="shared" si="45"/>
        <v>0.5384615384615384</v>
      </c>
      <c r="Q81" s="87">
        <f t="shared" si="46"/>
        <v>39</v>
      </c>
      <c r="R81" s="87">
        <v>25</v>
      </c>
      <c r="S81" s="62">
        <f t="shared" si="47"/>
        <v>0.6410256410256411</v>
      </c>
      <c r="T81" s="17"/>
    </row>
    <row r="82" spans="2:20" ht="19.5" customHeight="1" thickBot="1">
      <c r="B82" s="27"/>
      <c r="C82" s="80" t="s">
        <v>58</v>
      </c>
      <c r="D82" s="81">
        <v>518</v>
      </c>
      <c r="E82" s="80" t="s">
        <v>128</v>
      </c>
      <c r="F82" s="85">
        <v>3</v>
      </c>
      <c r="G82" s="72">
        <f>F82/J82</f>
        <v>0.375</v>
      </c>
      <c r="H82" s="85">
        <v>5</v>
      </c>
      <c r="I82" s="76">
        <f t="shared" si="48"/>
        <v>0.625</v>
      </c>
      <c r="J82" s="85">
        <f t="shared" si="43"/>
        <v>8</v>
      </c>
      <c r="K82" s="85">
        <v>2</v>
      </c>
      <c r="L82" s="73">
        <f t="shared" si="49"/>
        <v>0.25</v>
      </c>
      <c r="M82" s="88">
        <v>3</v>
      </c>
      <c r="N82" s="74">
        <f t="shared" si="44"/>
        <v>0.375</v>
      </c>
      <c r="O82" s="89">
        <v>5</v>
      </c>
      <c r="P82" s="74">
        <f t="shared" si="45"/>
        <v>0.625</v>
      </c>
      <c r="Q82" s="89">
        <f t="shared" si="46"/>
        <v>8</v>
      </c>
      <c r="R82" s="89">
        <v>2</v>
      </c>
      <c r="S82" s="74">
        <f t="shared" si="47"/>
        <v>0.25</v>
      </c>
      <c r="T82" s="17"/>
    </row>
    <row r="83" spans="2:20" ht="19.5" customHeight="1" thickBot="1">
      <c r="B83" s="27"/>
      <c r="C83" s="78" t="s">
        <v>59</v>
      </c>
      <c r="D83" s="79">
        <v>452</v>
      </c>
      <c r="E83" s="78" t="s">
        <v>129</v>
      </c>
      <c r="F83" s="82">
        <v>0</v>
      </c>
      <c r="G83" s="75" t="s">
        <v>134</v>
      </c>
      <c r="H83" s="83">
        <v>0</v>
      </c>
      <c r="I83" s="75" t="s">
        <v>134</v>
      </c>
      <c r="J83" s="82">
        <f t="shared" si="43"/>
        <v>0</v>
      </c>
      <c r="K83" s="82">
        <v>0</v>
      </c>
      <c r="L83" s="91" t="s">
        <v>134</v>
      </c>
      <c r="M83" s="86">
        <v>9</v>
      </c>
      <c r="N83" s="62">
        <f t="shared" si="44"/>
        <v>0.15517241379310345</v>
      </c>
      <c r="O83" s="87">
        <v>49</v>
      </c>
      <c r="P83" s="62">
        <f t="shared" si="45"/>
        <v>0.8448275862068966</v>
      </c>
      <c r="Q83" s="87">
        <f t="shared" si="46"/>
        <v>58</v>
      </c>
      <c r="R83" s="87">
        <v>27</v>
      </c>
      <c r="S83" s="62">
        <f t="shared" si="47"/>
        <v>0.46551724137931033</v>
      </c>
      <c r="T83" s="17"/>
    </row>
    <row r="84" spans="2:20" ht="19.5" customHeight="1" thickBot="1">
      <c r="B84" s="27"/>
      <c r="C84" s="80" t="s">
        <v>59</v>
      </c>
      <c r="D84" s="81">
        <v>463</v>
      </c>
      <c r="E84" s="80" t="s">
        <v>130</v>
      </c>
      <c r="F84" s="85">
        <v>0</v>
      </c>
      <c r="G84" s="76" t="s">
        <v>134</v>
      </c>
      <c r="H84" s="85">
        <v>0</v>
      </c>
      <c r="I84" s="76" t="s">
        <v>134</v>
      </c>
      <c r="J84" s="85">
        <f t="shared" si="43"/>
        <v>0</v>
      </c>
      <c r="K84" s="85">
        <v>0</v>
      </c>
      <c r="L84" s="84" t="s">
        <v>134</v>
      </c>
      <c r="M84" s="88">
        <v>14</v>
      </c>
      <c r="N84" s="74">
        <f t="shared" si="44"/>
        <v>0.24561403508771928</v>
      </c>
      <c r="O84" s="89">
        <v>43</v>
      </c>
      <c r="P84" s="74">
        <f t="shared" si="45"/>
        <v>0.7543859649122807</v>
      </c>
      <c r="Q84" s="89">
        <f t="shared" si="46"/>
        <v>57</v>
      </c>
      <c r="R84" s="89">
        <v>23</v>
      </c>
      <c r="S84" s="74">
        <f t="shared" si="47"/>
        <v>0.40350877192982454</v>
      </c>
      <c r="T84" s="17"/>
    </row>
    <row r="85" spans="2:20" ht="19.5" customHeight="1" thickBot="1">
      <c r="B85" s="27"/>
      <c r="C85" s="78" t="s">
        <v>59</v>
      </c>
      <c r="D85" s="79">
        <v>511</v>
      </c>
      <c r="E85" s="78" t="s">
        <v>131</v>
      </c>
      <c r="F85" s="82">
        <v>0</v>
      </c>
      <c r="G85" s="60">
        <f>F85/J85</f>
        <v>0</v>
      </c>
      <c r="H85" s="83">
        <v>9</v>
      </c>
      <c r="I85" s="75">
        <f t="shared" si="48"/>
        <v>1</v>
      </c>
      <c r="J85" s="82">
        <f t="shared" si="43"/>
        <v>9</v>
      </c>
      <c r="K85" s="82">
        <v>2</v>
      </c>
      <c r="L85" s="64">
        <f t="shared" si="49"/>
        <v>0.2222222222222222</v>
      </c>
      <c r="M85" s="86">
        <v>0</v>
      </c>
      <c r="N85" s="93" t="s">
        <v>134</v>
      </c>
      <c r="O85" s="87">
        <v>9</v>
      </c>
      <c r="P85" s="62">
        <f t="shared" si="45"/>
        <v>1</v>
      </c>
      <c r="Q85" s="87">
        <f t="shared" si="46"/>
        <v>9</v>
      </c>
      <c r="R85" s="87">
        <v>2</v>
      </c>
      <c r="S85" s="62">
        <f t="shared" si="47"/>
        <v>0.2222222222222222</v>
      </c>
      <c r="T85" s="17"/>
    </row>
    <row r="86" spans="2:20" ht="19.5" customHeight="1" thickBot="1">
      <c r="B86" s="27"/>
      <c r="C86" s="80" t="s">
        <v>59</v>
      </c>
      <c r="D86" s="81">
        <v>521</v>
      </c>
      <c r="E86" s="80" t="s">
        <v>129</v>
      </c>
      <c r="F86" s="85">
        <v>4</v>
      </c>
      <c r="G86" s="72">
        <f>F86/J86</f>
        <v>0.4444444444444444</v>
      </c>
      <c r="H86" s="85">
        <v>5</v>
      </c>
      <c r="I86" s="76">
        <f t="shared" si="48"/>
        <v>0.5555555555555556</v>
      </c>
      <c r="J86" s="85">
        <f t="shared" si="43"/>
        <v>9</v>
      </c>
      <c r="K86" s="85">
        <v>3</v>
      </c>
      <c r="L86" s="73">
        <f t="shared" si="49"/>
        <v>0.3333333333333333</v>
      </c>
      <c r="M86" s="88">
        <v>5</v>
      </c>
      <c r="N86" s="74">
        <f t="shared" si="44"/>
        <v>0.5</v>
      </c>
      <c r="O86" s="89">
        <v>5</v>
      </c>
      <c r="P86" s="74">
        <f t="shared" si="45"/>
        <v>0.5</v>
      </c>
      <c r="Q86" s="89">
        <f t="shared" si="46"/>
        <v>10</v>
      </c>
      <c r="R86" s="89">
        <v>4</v>
      </c>
      <c r="S86" s="74">
        <f t="shared" si="47"/>
        <v>0.4</v>
      </c>
      <c r="T86" s="17"/>
    </row>
    <row r="87" spans="2:20" ht="19.5" customHeight="1" thickBot="1">
      <c r="B87" s="27"/>
      <c r="C87" s="78" t="s">
        <v>60</v>
      </c>
      <c r="D87" s="79">
        <v>445</v>
      </c>
      <c r="E87" s="78" t="s">
        <v>132</v>
      </c>
      <c r="F87" s="82">
        <v>0</v>
      </c>
      <c r="G87" s="75" t="s">
        <v>134</v>
      </c>
      <c r="H87" s="83">
        <v>0</v>
      </c>
      <c r="I87" s="75" t="s">
        <v>134</v>
      </c>
      <c r="J87" s="82">
        <f t="shared" si="43"/>
        <v>0</v>
      </c>
      <c r="K87" s="82">
        <v>0</v>
      </c>
      <c r="L87" s="91" t="s">
        <v>134</v>
      </c>
      <c r="M87" s="86">
        <v>14</v>
      </c>
      <c r="N87" s="62">
        <f t="shared" si="44"/>
        <v>0.2916666666666667</v>
      </c>
      <c r="O87" s="87">
        <v>34</v>
      </c>
      <c r="P87" s="62">
        <f t="shared" si="45"/>
        <v>0.7083333333333334</v>
      </c>
      <c r="Q87" s="87">
        <f t="shared" si="46"/>
        <v>48</v>
      </c>
      <c r="R87" s="87">
        <v>17</v>
      </c>
      <c r="S87" s="62">
        <f t="shared" si="47"/>
        <v>0.3541666666666667</v>
      </c>
      <c r="T87" s="17"/>
    </row>
    <row r="88" spans="2:20" ht="19.5" customHeight="1" thickBot="1">
      <c r="B88" s="27"/>
      <c r="C88" s="80" t="s">
        <v>60</v>
      </c>
      <c r="D88" s="81">
        <v>464</v>
      </c>
      <c r="E88" s="80" t="s">
        <v>133</v>
      </c>
      <c r="F88" s="85">
        <v>0</v>
      </c>
      <c r="G88" s="76" t="s">
        <v>134</v>
      </c>
      <c r="H88" s="85">
        <v>1</v>
      </c>
      <c r="I88" s="76">
        <f t="shared" si="48"/>
        <v>1</v>
      </c>
      <c r="J88" s="85">
        <f t="shared" si="43"/>
        <v>1</v>
      </c>
      <c r="K88" s="85">
        <v>0</v>
      </c>
      <c r="L88" s="73">
        <f t="shared" si="49"/>
        <v>0</v>
      </c>
      <c r="M88" s="88">
        <v>20</v>
      </c>
      <c r="N88" s="74">
        <f t="shared" si="44"/>
        <v>0.16393442622950818</v>
      </c>
      <c r="O88" s="89">
        <v>102</v>
      </c>
      <c r="P88" s="74">
        <f t="shared" si="45"/>
        <v>0.8360655737704918</v>
      </c>
      <c r="Q88" s="89">
        <f t="shared" si="46"/>
        <v>122</v>
      </c>
      <c r="R88" s="89">
        <v>39</v>
      </c>
      <c r="S88" s="74">
        <f t="shared" si="47"/>
        <v>0.319672131147541</v>
      </c>
      <c r="T88" s="17"/>
    </row>
    <row r="89" spans="2:20" ht="19.5" customHeight="1" thickBot="1">
      <c r="B89" s="27"/>
      <c r="C89" s="78" t="s">
        <v>60</v>
      </c>
      <c r="D89" s="79">
        <v>524</v>
      </c>
      <c r="E89" s="78" t="s">
        <v>133</v>
      </c>
      <c r="F89" s="82">
        <v>8</v>
      </c>
      <c r="G89" s="60">
        <f>F89/J89</f>
        <v>0.21052631578947367</v>
      </c>
      <c r="H89" s="83">
        <v>30</v>
      </c>
      <c r="I89" s="75">
        <f t="shared" si="48"/>
        <v>0.7894736842105263</v>
      </c>
      <c r="J89" s="82">
        <f t="shared" si="43"/>
        <v>38</v>
      </c>
      <c r="K89" s="82">
        <v>16</v>
      </c>
      <c r="L89" s="64">
        <f t="shared" si="49"/>
        <v>0.42105263157894735</v>
      </c>
      <c r="M89" s="86">
        <v>8</v>
      </c>
      <c r="N89" s="62">
        <f t="shared" si="44"/>
        <v>0.20512820512820512</v>
      </c>
      <c r="O89" s="87">
        <v>31</v>
      </c>
      <c r="P89" s="62">
        <f t="shared" si="45"/>
        <v>0.7948717948717948</v>
      </c>
      <c r="Q89" s="87">
        <f t="shared" si="46"/>
        <v>39</v>
      </c>
      <c r="R89" s="87">
        <v>17</v>
      </c>
      <c r="S89" s="62">
        <f t="shared" si="47"/>
        <v>0.4358974358974359</v>
      </c>
      <c r="T89" s="17"/>
    </row>
    <row r="90" spans="2:20" ht="19.5" customHeight="1" thickBot="1">
      <c r="B90" s="27"/>
      <c r="C90" s="80" t="s">
        <v>61</v>
      </c>
      <c r="D90" s="81">
        <v>516</v>
      </c>
      <c r="E90" s="80" t="s">
        <v>132</v>
      </c>
      <c r="F90" s="85">
        <v>0</v>
      </c>
      <c r="G90" s="76" t="s">
        <v>134</v>
      </c>
      <c r="H90" s="85">
        <v>1</v>
      </c>
      <c r="I90" s="76">
        <f t="shared" si="48"/>
        <v>1</v>
      </c>
      <c r="J90" s="85">
        <f t="shared" si="43"/>
        <v>1</v>
      </c>
      <c r="K90" s="85">
        <v>0</v>
      </c>
      <c r="L90" s="84" t="s">
        <v>134</v>
      </c>
      <c r="M90" s="88">
        <v>0</v>
      </c>
      <c r="N90" s="92" t="s">
        <v>134</v>
      </c>
      <c r="O90" s="89">
        <v>1</v>
      </c>
      <c r="P90" s="74">
        <f t="shared" si="45"/>
        <v>1</v>
      </c>
      <c r="Q90" s="89">
        <f t="shared" si="46"/>
        <v>1</v>
      </c>
      <c r="R90" s="89">
        <v>0</v>
      </c>
      <c r="S90" s="92" t="s">
        <v>134</v>
      </c>
      <c r="T90" s="17"/>
    </row>
    <row r="91" spans="2:20" ht="19.5" customHeight="1" thickBot="1">
      <c r="B91" s="27"/>
      <c r="C91" s="110" t="s">
        <v>0</v>
      </c>
      <c r="D91" s="110"/>
      <c r="E91" s="111"/>
      <c r="F91" s="51">
        <f>SUM(F77:F90)</f>
        <v>21</v>
      </c>
      <c r="G91" s="69">
        <f>F91/J91</f>
        <v>0.20588235294117646</v>
      </c>
      <c r="H91" s="51">
        <f>SUM(H77:H90)</f>
        <v>81</v>
      </c>
      <c r="I91" s="69">
        <f>H91/J91</f>
        <v>0.7941176470588235</v>
      </c>
      <c r="J91" s="51">
        <f>SUM(J77:J90)</f>
        <v>102</v>
      </c>
      <c r="K91" s="51">
        <f>SUM(K77:K90)</f>
        <v>41</v>
      </c>
      <c r="L91" s="69">
        <f>K91/J91</f>
        <v>0.4019607843137255</v>
      </c>
      <c r="M91" s="51">
        <f>SUM(M77:M90)</f>
        <v>115</v>
      </c>
      <c r="N91" s="69">
        <f>M91/Q91</f>
        <v>0.19425675675675674</v>
      </c>
      <c r="O91" s="51">
        <f>SUM(O77:O90)</f>
        <v>477</v>
      </c>
      <c r="P91" s="69">
        <f>O91/Q91</f>
        <v>0.8057432432432432</v>
      </c>
      <c r="Q91" s="51">
        <f>SUM(Q77:Q90)</f>
        <v>592</v>
      </c>
      <c r="R91" s="51">
        <f>SUM(R77:R90)</f>
        <v>232</v>
      </c>
      <c r="S91" s="69">
        <f>R91/Q91</f>
        <v>0.3918918918918919</v>
      </c>
      <c r="T91" s="17"/>
    </row>
    <row r="92" spans="2:20" ht="19.5" customHeight="1" thickBot="1">
      <c r="B92" s="27"/>
      <c r="C92" s="112" t="s">
        <v>4</v>
      </c>
      <c r="D92" s="113"/>
      <c r="E92" s="114"/>
      <c r="F92" s="52">
        <f>F91+F75+F65+F58+F47+F37+F23</f>
        <v>157</v>
      </c>
      <c r="G92" s="71">
        <f>F92/J92</f>
        <v>0.31717171717171716</v>
      </c>
      <c r="H92" s="53">
        <f>H91+H75+H65+H58+H47+H37+H23</f>
        <v>338</v>
      </c>
      <c r="I92" s="71">
        <f>H92/J92</f>
        <v>0.6828282828282828</v>
      </c>
      <c r="J92" s="70">
        <f>H92+F92</f>
        <v>495</v>
      </c>
      <c r="K92" s="53">
        <f>K91+K75+K65+K58+K47+K37+K23</f>
        <v>269</v>
      </c>
      <c r="L92" s="71">
        <f>K92/J92</f>
        <v>0.5434343434343434</v>
      </c>
      <c r="M92" s="52">
        <f>M91+M75+M65+M58+M47+M37+M23</f>
        <v>935</v>
      </c>
      <c r="N92" s="71">
        <f>M92/Q92</f>
        <v>0.32075471698113206</v>
      </c>
      <c r="O92" s="53">
        <f>O91+O75+O65+O58+O47+O37+O23</f>
        <v>1980</v>
      </c>
      <c r="P92" s="71">
        <f>O92/Q92</f>
        <v>0.6792452830188679</v>
      </c>
      <c r="Q92" s="53">
        <f>O92+M92</f>
        <v>2915</v>
      </c>
      <c r="R92" s="53">
        <f>R91+R75+R65+R58+R47+R37+R23</f>
        <v>1557</v>
      </c>
      <c r="S92" s="71">
        <f>R92/Q92</f>
        <v>0.5341337907375643</v>
      </c>
      <c r="T92" s="20"/>
    </row>
    <row r="93" spans="2:20" ht="12.75">
      <c r="B93" s="27"/>
      <c r="C93" s="115" t="s">
        <v>63</v>
      </c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20"/>
    </row>
    <row r="94" spans="2:20" ht="12.75">
      <c r="B94" s="27"/>
      <c r="C94" s="118" t="s">
        <v>64</v>
      </c>
      <c r="D94" s="118"/>
      <c r="E94" s="118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20"/>
    </row>
    <row r="95" spans="2:20" ht="12.75">
      <c r="B95" s="27"/>
      <c r="C95" s="105" t="s">
        <v>135</v>
      </c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20"/>
    </row>
    <row r="96" spans="2:20" ht="3.75" customHeight="1">
      <c r="B96" s="32"/>
      <c r="C96" s="21"/>
      <c r="D96" s="21"/>
      <c r="E96" s="22"/>
      <c r="F96" s="23"/>
      <c r="G96" s="23"/>
      <c r="H96" s="23"/>
      <c r="I96" s="24"/>
      <c r="J96" s="24"/>
      <c r="K96" s="24"/>
      <c r="L96" s="24"/>
      <c r="M96" s="25"/>
      <c r="N96" s="25"/>
      <c r="O96" s="25"/>
      <c r="P96" s="25"/>
      <c r="Q96" s="25"/>
      <c r="R96" s="26"/>
      <c r="S96" s="26"/>
      <c r="T96" s="31"/>
    </row>
    <row r="97" spans="3:20" s="4" customFormat="1" ht="12.75">
      <c r="C97" s="1"/>
      <c r="D97" s="1"/>
      <c r="E97" s="11"/>
      <c r="F97" s="2"/>
      <c r="G97" s="2"/>
      <c r="H97" s="2"/>
      <c r="I97" s="3"/>
      <c r="J97" s="3"/>
      <c r="K97" s="3"/>
      <c r="L97" s="3"/>
      <c r="M97" s="3"/>
      <c r="N97" s="3"/>
      <c r="O97" s="3"/>
      <c r="P97" s="2"/>
      <c r="Q97" s="2"/>
      <c r="R97" s="3"/>
      <c r="S97" s="3"/>
      <c r="T97" s="3"/>
    </row>
    <row r="98" spans="3:20" s="4" customFormat="1" ht="12.75">
      <c r="C98" s="1"/>
      <c r="D98" s="1"/>
      <c r="E98" s="43"/>
      <c r="F98" s="44"/>
      <c r="G98" s="44"/>
      <c r="H98" s="44"/>
      <c r="I98" s="45"/>
      <c r="J98" s="45"/>
      <c r="K98" s="45"/>
      <c r="L98" s="45"/>
      <c r="M98" s="45"/>
      <c r="N98" s="45"/>
      <c r="O98" s="45"/>
      <c r="P98" s="44"/>
      <c r="Q98" s="44"/>
      <c r="R98" s="45"/>
      <c r="S98" s="45"/>
      <c r="T98" s="45"/>
    </row>
    <row r="99" spans="3:17" s="3" customFormat="1" ht="12.75">
      <c r="C99" s="1"/>
      <c r="D99" s="1"/>
      <c r="E99" s="11"/>
      <c r="F99" s="2"/>
      <c r="G99" s="2"/>
      <c r="H99" s="2"/>
      <c r="P99" s="2"/>
      <c r="Q99" s="2"/>
    </row>
    <row r="100" spans="3:17" s="3" customFormat="1" ht="12.75">
      <c r="C100" s="1"/>
      <c r="D100" s="1"/>
      <c r="E100" s="95" t="s">
        <v>13</v>
      </c>
      <c r="F100" s="2"/>
      <c r="G100" s="2"/>
      <c r="P100" s="2"/>
      <c r="Q100" s="2"/>
    </row>
    <row r="101" spans="3:18" s="3" customFormat="1" ht="12.75">
      <c r="C101" s="1"/>
      <c r="D101" s="1"/>
      <c r="E101" s="96"/>
      <c r="F101" s="97" t="s">
        <v>1</v>
      </c>
      <c r="G101" s="97" t="s">
        <v>5</v>
      </c>
      <c r="H101" s="97" t="s">
        <v>5</v>
      </c>
      <c r="I101" s="97"/>
      <c r="J101" s="98"/>
      <c r="K101" s="97" t="s">
        <v>1</v>
      </c>
      <c r="L101" s="97" t="s">
        <v>5</v>
      </c>
      <c r="M101" s="97"/>
      <c r="N101" s="98"/>
      <c r="O101" s="97"/>
      <c r="P101" s="97" t="s">
        <v>1</v>
      </c>
      <c r="Q101" s="97" t="s">
        <v>5</v>
      </c>
      <c r="R101" s="98"/>
    </row>
    <row r="102" spans="3:18" s="3" customFormat="1" ht="19.5">
      <c r="C102" s="1"/>
      <c r="D102" s="1"/>
      <c r="E102" s="99" t="s">
        <v>6</v>
      </c>
      <c r="F102" s="100">
        <v>24</v>
      </c>
      <c r="G102" s="100">
        <v>56</v>
      </c>
      <c r="H102" s="100">
        <f>F102+G102</f>
        <v>80</v>
      </c>
      <c r="I102" s="98"/>
      <c r="J102" s="98" t="s">
        <v>6</v>
      </c>
      <c r="K102" s="101">
        <f>F102/(F102+G102)</f>
        <v>0.3</v>
      </c>
      <c r="L102" s="101">
        <f aca="true" t="shared" si="50" ref="L102:L109">G102/(G102+F102)</f>
        <v>0.7</v>
      </c>
      <c r="M102" s="101"/>
      <c r="N102" s="97"/>
      <c r="O102" s="98" t="s">
        <v>6</v>
      </c>
      <c r="P102" s="100">
        <f>F102</f>
        <v>24</v>
      </c>
      <c r="Q102" s="102">
        <f>-G102</f>
        <v>-56</v>
      </c>
      <c r="R102" s="103"/>
    </row>
    <row r="103" spans="3:18" s="3" customFormat="1" ht="12.75">
      <c r="C103" s="1"/>
      <c r="D103" s="1"/>
      <c r="E103" s="99" t="s">
        <v>7</v>
      </c>
      <c r="F103" s="100">
        <v>327</v>
      </c>
      <c r="G103" s="100">
        <v>657</v>
      </c>
      <c r="H103" s="100">
        <f aca="true" t="shared" si="51" ref="H103:H108">F103+G103</f>
        <v>984</v>
      </c>
      <c r="I103" s="98"/>
      <c r="J103" s="98" t="s">
        <v>7</v>
      </c>
      <c r="K103" s="101">
        <f aca="true" t="shared" si="52" ref="K103:K108">F103/(F103+G103)</f>
        <v>0.3323170731707317</v>
      </c>
      <c r="L103" s="101">
        <f t="shared" si="50"/>
        <v>0.6676829268292683</v>
      </c>
      <c r="M103" s="101"/>
      <c r="N103" s="97"/>
      <c r="O103" s="98" t="s">
        <v>7</v>
      </c>
      <c r="P103" s="100">
        <f aca="true" t="shared" si="53" ref="P103:P108">F103</f>
        <v>327</v>
      </c>
      <c r="Q103" s="102">
        <f aca="true" t="shared" si="54" ref="Q103:Q108">-G103</f>
        <v>-657</v>
      </c>
      <c r="R103" s="98"/>
    </row>
    <row r="104" spans="3:18" s="3" customFormat="1" ht="12.75">
      <c r="C104" s="1"/>
      <c r="D104" s="1"/>
      <c r="E104" s="99" t="s">
        <v>8</v>
      </c>
      <c r="F104" s="100">
        <v>304</v>
      </c>
      <c r="G104" s="100">
        <v>595</v>
      </c>
      <c r="H104" s="100">
        <f t="shared" si="51"/>
        <v>899</v>
      </c>
      <c r="I104" s="98"/>
      <c r="J104" s="98" t="s">
        <v>8</v>
      </c>
      <c r="K104" s="101">
        <f t="shared" si="52"/>
        <v>0.3381535038932147</v>
      </c>
      <c r="L104" s="101">
        <f t="shared" si="50"/>
        <v>0.6618464961067854</v>
      </c>
      <c r="M104" s="101"/>
      <c r="N104" s="97"/>
      <c r="O104" s="98" t="s">
        <v>8</v>
      </c>
      <c r="P104" s="100">
        <f t="shared" si="53"/>
        <v>304</v>
      </c>
      <c r="Q104" s="102">
        <f t="shared" si="54"/>
        <v>-595</v>
      </c>
      <c r="R104" s="98"/>
    </row>
    <row r="105" spans="3:18" s="3" customFormat="1" ht="12.75">
      <c r="C105" s="1"/>
      <c r="D105" s="1"/>
      <c r="E105" s="99" t="s">
        <v>9</v>
      </c>
      <c r="F105" s="100">
        <v>126</v>
      </c>
      <c r="G105" s="100">
        <v>302</v>
      </c>
      <c r="H105" s="100">
        <f t="shared" si="51"/>
        <v>428</v>
      </c>
      <c r="I105" s="98"/>
      <c r="J105" s="98" t="s">
        <v>9</v>
      </c>
      <c r="K105" s="101">
        <f t="shared" si="52"/>
        <v>0.29439252336448596</v>
      </c>
      <c r="L105" s="101">
        <f t="shared" si="50"/>
        <v>0.705607476635514</v>
      </c>
      <c r="M105" s="101"/>
      <c r="N105" s="97"/>
      <c r="O105" s="98" t="s">
        <v>9</v>
      </c>
      <c r="P105" s="100">
        <f t="shared" si="53"/>
        <v>126</v>
      </c>
      <c r="Q105" s="102">
        <f t="shared" si="54"/>
        <v>-302</v>
      </c>
      <c r="R105" s="98"/>
    </row>
    <row r="106" spans="3:18" s="3" customFormat="1" ht="12.75">
      <c r="C106" s="1"/>
      <c r="D106" s="1"/>
      <c r="E106" s="99" t="s">
        <v>10</v>
      </c>
      <c r="F106" s="100">
        <v>73</v>
      </c>
      <c r="G106" s="100">
        <v>146</v>
      </c>
      <c r="H106" s="100">
        <f t="shared" si="51"/>
        <v>219</v>
      </c>
      <c r="I106" s="98"/>
      <c r="J106" s="98" t="s">
        <v>10</v>
      </c>
      <c r="K106" s="101">
        <f t="shared" si="52"/>
        <v>0.3333333333333333</v>
      </c>
      <c r="L106" s="101">
        <f t="shared" si="50"/>
        <v>0.6666666666666666</v>
      </c>
      <c r="M106" s="101"/>
      <c r="N106" s="97"/>
      <c r="O106" s="98" t="s">
        <v>10</v>
      </c>
      <c r="P106" s="100">
        <f t="shared" si="53"/>
        <v>73</v>
      </c>
      <c r="Q106" s="102">
        <f t="shared" si="54"/>
        <v>-146</v>
      </c>
      <c r="R106" s="98"/>
    </row>
    <row r="107" spans="3:18" s="3" customFormat="1" ht="12.75">
      <c r="C107" s="1"/>
      <c r="D107" s="1"/>
      <c r="E107" s="99" t="s">
        <v>11</v>
      </c>
      <c r="F107" s="100">
        <v>51</v>
      </c>
      <c r="G107" s="100">
        <v>108</v>
      </c>
      <c r="H107" s="100">
        <f t="shared" si="51"/>
        <v>159</v>
      </c>
      <c r="I107" s="98"/>
      <c r="J107" s="98" t="s">
        <v>11</v>
      </c>
      <c r="K107" s="101">
        <f>F107/(F107+G107)</f>
        <v>0.32075471698113206</v>
      </c>
      <c r="L107" s="101">
        <f t="shared" si="50"/>
        <v>0.6792452830188679</v>
      </c>
      <c r="M107" s="101"/>
      <c r="N107" s="97"/>
      <c r="O107" s="98" t="s">
        <v>11</v>
      </c>
      <c r="P107" s="100">
        <f t="shared" si="53"/>
        <v>51</v>
      </c>
      <c r="Q107" s="102">
        <f t="shared" si="54"/>
        <v>-108</v>
      </c>
      <c r="R107" s="98"/>
    </row>
    <row r="108" spans="3:18" s="3" customFormat="1" ht="12.75">
      <c r="C108" s="1"/>
      <c r="D108" s="1"/>
      <c r="E108" s="99" t="s">
        <v>12</v>
      </c>
      <c r="F108" s="100">
        <v>30</v>
      </c>
      <c r="G108" s="100">
        <v>116</v>
      </c>
      <c r="H108" s="100">
        <f t="shared" si="51"/>
        <v>146</v>
      </c>
      <c r="I108" s="98"/>
      <c r="J108" s="98" t="s">
        <v>12</v>
      </c>
      <c r="K108" s="101">
        <f t="shared" si="52"/>
        <v>0.2054794520547945</v>
      </c>
      <c r="L108" s="101">
        <f t="shared" si="50"/>
        <v>0.7945205479452054</v>
      </c>
      <c r="M108" s="101"/>
      <c r="N108" s="97"/>
      <c r="O108" s="98" t="s">
        <v>12</v>
      </c>
      <c r="P108" s="100">
        <f t="shared" si="53"/>
        <v>30</v>
      </c>
      <c r="Q108" s="102">
        <f t="shared" si="54"/>
        <v>-116</v>
      </c>
      <c r="R108" s="98"/>
    </row>
    <row r="109" spans="3:18" s="3" customFormat="1" ht="12.75">
      <c r="C109" s="1"/>
      <c r="D109" s="1"/>
      <c r="E109" s="96"/>
      <c r="F109" s="104">
        <f>SUM(F102:F108)</f>
        <v>935</v>
      </c>
      <c r="G109" s="104">
        <f>SUM(G102:G108)</f>
        <v>1980</v>
      </c>
      <c r="H109" s="104">
        <f>SUM(H102:H108)</f>
        <v>2915</v>
      </c>
      <c r="I109" s="98"/>
      <c r="J109" s="98"/>
      <c r="K109" s="101">
        <f>F109/(F109+G109)</f>
        <v>0.32075471698113206</v>
      </c>
      <c r="L109" s="101">
        <f t="shared" si="50"/>
        <v>0.6792452830188679</v>
      </c>
      <c r="M109" s="101"/>
      <c r="N109" s="98"/>
      <c r="O109" s="98"/>
      <c r="P109" s="100">
        <f>SUM(P102:P108)</f>
        <v>935</v>
      </c>
      <c r="Q109" s="100">
        <f>SUM(Q102:Q108)</f>
        <v>-1980</v>
      </c>
      <c r="R109" s="98"/>
    </row>
    <row r="110" spans="3:18" s="3" customFormat="1" ht="12.75">
      <c r="C110" s="1"/>
      <c r="D110" s="1"/>
      <c r="E110" s="96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</row>
    <row r="111" spans="3:17" s="3" customFormat="1" ht="12.75">
      <c r="C111" s="1"/>
      <c r="D111" s="1"/>
      <c r="E111" s="11"/>
      <c r="F111" s="2"/>
      <c r="G111" s="2"/>
      <c r="H111" s="2"/>
      <c r="P111" s="2"/>
      <c r="Q111" s="2"/>
    </row>
    <row r="112" spans="3:17" s="3" customFormat="1" ht="12.75">
      <c r="C112" s="1"/>
      <c r="D112" s="1"/>
      <c r="E112" s="11"/>
      <c r="F112" s="2"/>
      <c r="G112" s="2"/>
      <c r="H112" s="2"/>
      <c r="P112" s="2"/>
      <c r="Q112" s="2"/>
    </row>
    <row r="113" spans="3:17" s="13" customFormat="1" ht="12.75">
      <c r="C113" s="40"/>
      <c r="D113" s="40"/>
      <c r="E113" s="41"/>
      <c r="F113" s="12"/>
      <c r="G113" s="12"/>
      <c r="H113" s="12"/>
      <c r="P113" s="12"/>
      <c r="Q113" s="12"/>
    </row>
    <row r="114" spans="2:20" s="10" customFormat="1" ht="12.75">
      <c r="B114" s="13"/>
      <c r="C114" s="40"/>
      <c r="D114" s="40"/>
      <c r="E114" s="41"/>
      <c r="F114" s="12"/>
      <c r="G114" s="12"/>
      <c r="H114" s="12"/>
      <c r="I114" s="13"/>
      <c r="J114" s="13"/>
      <c r="K114" s="13"/>
      <c r="L114" s="13"/>
      <c r="M114" s="13"/>
      <c r="N114" s="13"/>
      <c r="O114" s="13"/>
      <c r="P114" s="12"/>
      <c r="Q114" s="12"/>
      <c r="R114" s="46"/>
      <c r="S114" s="46"/>
      <c r="T114" s="46"/>
    </row>
    <row r="115" spans="2:20" s="10" customFormat="1" ht="12.75">
      <c r="B115" s="13"/>
      <c r="C115" s="40"/>
      <c r="D115" s="40"/>
      <c r="E115" s="41"/>
      <c r="F115" s="12"/>
      <c r="G115" s="12"/>
      <c r="H115" s="12"/>
      <c r="I115" s="13"/>
      <c r="J115" s="13"/>
      <c r="K115" s="13"/>
      <c r="L115" s="13"/>
      <c r="M115" s="13"/>
      <c r="N115" s="13"/>
      <c r="O115" s="13"/>
      <c r="P115" s="12"/>
      <c r="Q115" s="12"/>
      <c r="R115" s="46"/>
      <c r="S115" s="46"/>
      <c r="T115" s="46"/>
    </row>
    <row r="116" spans="2:20" s="10" customFormat="1" ht="12.75">
      <c r="B116" s="13"/>
      <c r="C116" s="40"/>
      <c r="D116" s="40"/>
      <c r="E116" s="41"/>
      <c r="F116" s="12"/>
      <c r="G116" s="12"/>
      <c r="H116" s="12"/>
      <c r="I116" s="13"/>
      <c r="J116" s="13"/>
      <c r="K116" s="13"/>
      <c r="L116" s="13"/>
      <c r="M116" s="13"/>
      <c r="N116" s="13"/>
      <c r="O116" s="13"/>
      <c r="P116" s="12"/>
      <c r="Q116" s="12"/>
      <c r="R116" s="46"/>
      <c r="S116" s="46"/>
      <c r="T116" s="46"/>
    </row>
    <row r="117" spans="2:19" s="10" customFormat="1" ht="12.75">
      <c r="B117" s="39"/>
      <c r="C117" s="36"/>
      <c r="D117" s="36"/>
      <c r="E117" s="37"/>
      <c r="F117" s="38"/>
      <c r="G117" s="38"/>
      <c r="H117" s="38"/>
      <c r="I117" s="39"/>
      <c r="J117" s="39"/>
      <c r="K117" s="39"/>
      <c r="L117" s="39"/>
      <c r="M117" s="39"/>
      <c r="N117" s="39"/>
      <c r="O117" s="39"/>
      <c r="P117" s="38"/>
      <c r="Q117" s="38"/>
      <c r="R117" s="39"/>
      <c r="S117" s="39"/>
    </row>
    <row r="118" spans="2:19" s="10" customFormat="1" ht="12.75">
      <c r="B118" s="39"/>
      <c r="C118" s="36"/>
      <c r="D118" s="36"/>
      <c r="E118" s="37"/>
      <c r="F118" s="38"/>
      <c r="G118" s="38"/>
      <c r="H118" s="38"/>
      <c r="I118" s="39"/>
      <c r="J118" s="39"/>
      <c r="K118" s="39"/>
      <c r="L118" s="39"/>
      <c r="M118" s="39"/>
      <c r="N118" s="39"/>
      <c r="O118" s="39"/>
      <c r="P118" s="38"/>
      <c r="Q118" s="38"/>
      <c r="R118" s="39"/>
      <c r="S118" s="39"/>
    </row>
    <row r="119" spans="2:19" s="10" customFormat="1" ht="12.75">
      <c r="B119" s="39"/>
      <c r="C119" s="36"/>
      <c r="D119" s="36"/>
      <c r="E119" s="37"/>
      <c r="F119" s="38"/>
      <c r="G119" s="38"/>
      <c r="H119" s="38"/>
      <c r="I119" s="39"/>
      <c r="J119" s="39"/>
      <c r="K119" s="39"/>
      <c r="L119" s="39"/>
      <c r="M119" s="39"/>
      <c r="N119" s="39"/>
      <c r="O119" s="39"/>
      <c r="P119" s="38"/>
      <c r="Q119" s="38"/>
      <c r="R119" s="39"/>
      <c r="S119" s="39"/>
    </row>
    <row r="120" spans="2:19" s="10" customFormat="1" ht="12.75">
      <c r="B120" s="39"/>
      <c r="C120" s="36"/>
      <c r="D120" s="36"/>
      <c r="E120" s="37"/>
      <c r="F120" s="38"/>
      <c r="G120" s="38"/>
      <c r="H120" s="38"/>
      <c r="I120" s="39"/>
      <c r="J120" s="39"/>
      <c r="K120" s="39"/>
      <c r="L120" s="39"/>
      <c r="M120" s="39"/>
      <c r="N120" s="39"/>
      <c r="O120" s="39"/>
      <c r="P120" s="38"/>
      <c r="Q120" s="38"/>
      <c r="R120" s="39"/>
      <c r="S120" s="39"/>
    </row>
  </sheetData>
  <mergeCells count="26">
    <mergeCell ref="C37:E37"/>
    <mergeCell ref="C38:S38"/>
    <mergeCell ref="C48:S48"/>
    <mergeCell ref="C75:E75"/>
    <mergeCell ref="C65:E65"/>
    <mergeCell ref="C23:E23"/>
    <mergeCell ref="M7:S7"/>
    <mergeCell ref="C9:S9"/>
    <mergeCell ref="C24:S24"/>
    <mergeCell ref="C1:E1"/>
    <mergeCell ref="C2:Q2"/>
    <mergeCell ref="E7:E8"/>
    <mergeCell ref="D7:D8"/>
    <mergeCell ref="C4:G4"/>
    <mergeCell ref="C7:C8"/>
    <mergeCell ref="F7:L7"/>
    <mergeCell ref="C95:S95"/>
    <mergeCell ref="C47:E47"/>
    <mergeCell ref="C91:E91"/>
    <mergeCell ref="C92:E92"/>
    <mergeCell ref="C93:S93"/>
    <mergeCell ref="C66:S66"/>
    <mergeCell ref="C59:S59"/>
    <mergeCell ref="C58:E58"/>
    <mergeCell ref="C76:S76"/>
    <mergeCell ref="C94:E94"/>
  </mergeCells>
  <printOptions horizontalCentered="1"/>
  <pageMargins left="0.5905511811023623" right="0.5905511811023623" top="0.5905511811023623" bottom="0.5905511811023623" header="0" footer="0"/>
  <pageSetup fitToHeight="2" fitToWidth="1" horizontalDpi="600" verticalDpi="600" orientation="landscape" paperSize="9" scale="54" r:id="rId2"/>
  <rowBreaks count="2" manualBreakCount="2">
    <brk id="58" min="1" max="19" man="1"/>
    <brk id="96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UPCnet</cp:lastModifiedBy>
  <cp:lastPrinted>2006-09-21T07:35:59Z</cp:lastPrinted>
  <dcterms:created xsi:type="dcterms:W3CDTF">2004-04-19T15:08:51Z</dcterms:created>
  <dcterms:modified xsi:type="dcterms:W3CDTF">2009-07-06T06:42:02Z</dcterms:modified>
  <cp:category/>
  <cp:version/>
  <cp:contentType/>
  <cp:contentStatus/>
</cp:coreProperties>
</file>