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3.2.4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'1.3.2.4'!$A$1:$J$143</definedName>
  </definedNames>
  <calcPr fullCalcOnLoad="1"/>
</workbook>
</file>

<file path=xl/sharedStrings.xml><?xml version="1.0" encoding="utf-8"?>
<sst xmlns="http://schemas.openxmlformats.org/spreadsheetml/2006/main" count="255" uniqueCount="140">
  <si>
    <t>Dones</t>
  </si>
  <si>
    <t>Homes</t>
  </si>
  <si>
    <t>Total</t>
  </si>
  <si>
    <t>% Dones</t>
  </si>
  <si>
    <t>% Homes</t>
  </si>
  <si>
    <t>01</t>
  </si>
  <si>
    <t>02</t>
  </si>
  <si>
    <t>03</t>
  </si>
  <si>
    <t>Arquitectura</t>
  </si>
  <si>
    <t>Eng. Industrial</t>
  </si>
  <si>
    <t>04</t>
  </si>
  <si>
    <t>Eng. Aeronàutica</t>
  </si>
  <si>
    <t>05</t>
  </si>
  <si>
    <t>Eng. de Materials</t>
  </si>
  <si>
    <t>Eng. de Camins, Canals i Ports</t>
  </si>
  <si>
    <t>06</t>
  </si>
  <si>
    <t>Eng. Tècn. Aeronàutica, en Aeronavegació</t>
  </si>
  <si>
    <t xml:space="preserve">Arquitectura Tècnica                            </t>
  </si>
  <si>
    <t>Eng. Tecn. en Topografia</t>
  </si>
  <si>
    <t>07</t>
  </si>
  <si>
    <t>08</t>
  </si>
  <si>
    <t>Eng. de Mines</t>
  </si>
  <si>
    <t>09</t>
  </si>
  <si>
    <t>10</t>
  </si>
  <si>
    <t>S01</t>
  </si>
  <si>
    <t>S03</t>
  </si>
  <si>
    <t>S04</t>
  </si>
  <si>
    <t>S05</t>
  </si>
  <si>
    <t>S06</t>
  </si>
  <si>
    <t>S07</t>
  </si>
  <si>
    <t>S08</t>
  </si>
  <si>
    <t>S09</t>
  </si>
  <si>
    <t>S10</t>
  </si>
  <si>
    <t>1.3.2 Estudiantat matriculat de 1r i 2n cicles</t>
  </si>
  <si>
    <t>Estudis de 1r i 2n cicles</t>
  </si>
  <si>
    <t>Estudis de 1r cicle</t>
  </si>
  <si>
    <t>Estudis de 2n cicle</t>
  </si>
  <si>
    <t>Centres adscrits</t>
  </si>
  <si>
    <t>1.3.2.4 DISTRIBUCIÓ PER GÈNERE I ESTUDI</t>
  </si>
  <si>
    <t>Total ETSEIAT</t>
  </si>
  <si>
    <t>Total ETSEIB</t>
  </si>
  <si>
    <t>Total ETSECCPB</t>
  </si>
  <si>
    <t>Total CFIS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</si>
  <si>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</si>
  <si>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</si>
  <si>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</si>
  <si>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</si>
  <si>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</si>
  <si>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</si>
  <si>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</si>
  <si>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</si>
  <si>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162 CFIS</t>
  </si>
  <si>
    <t>280 FNB</t>
  </si>
  <si>
    <t>300 EPSC</t>
  </si>
  <si>
    <t>310 EPSEB</t>
  </si>
  <si>
    <t>330 EPSEM</t>
  </si>
  <si>
    <t>340 EPSEVG</t>
  </si>
  <si>
    <t>370 EUOOT</t>
  </si>
  <si>
    <t>801 EUNCET</t>
  </si>
  <si>
    <t>802 EAE</t>
  </si>
  <si>
    <t>820 EUETIB</t>
  </si>
  <si>
    <t>840 EUPMT</t>
  </si>
  <si>
    <t>860 EUETII</t>
  </si>
  <si>
    <t>870 EUETTPC</t>
  </si>
  <si>
    <t>Total FIB</t>
  </si>
  <si>
    <t>Total FNB</t>
  </si>
  <si>
    <t>Total EPSC</t>
  </si>
  <si>
    <t>Total EPSEB</t>
  </si>
  <si>
    <t>Total EUETIT</t>
  </si>
  <si>
    <t>320 EUETIT</t>
  </si>
  <si>
    <t>Total EPSEM</t>
  </si>
  <si>
    <t>Total EPSEVG</t>
  </si>
  <si>
    <t>Total EUNCET</t>
  </si>
  <si>
    <t>Total EUETIB</t>
  </si>
  <si>
    <t>Total EUPMT</t>
  </si>
  <si>
    <t>Enginyeria de Camins, Canals i Ports - Enginyeria Industrial</t>
  </si>
  <si>
    <t>Enginyeria de Telecomunicació - Enginyeria Industrial</t>
  </si>
  <si>
    <t>Enginyeria de Telecomunicació - Enginyeria Informàtica</t>
  </si>
  <si>
    <t>Enginyeria de Camins, Canals i Ports - Llic. de Matemàtiques</t>
  </si>
  <si>
    <t>Enginyeria de Telecomunicació - Llic. de Matemàtiques</t>
  </si>
  <si>
    <t>Enginyeria Industrial - Enginyeria Informàtica</t>
  </si>
  <si>
    <t>Enginyeria Industrial - Llic. de Matemàtiques</t>
  </si>
  <si>
    <t>Enginyeria Informàtica - Llic. de Matemàtiques</t>
  </si>
  <si>
    <t>Llic. de Matemàtiques amb complements</t>
  </si>
  <si>
    <t>Llic. de Matemàtiques</t>
  </si>
  <si>
    <t>Eng. de Telecomunicació</t>
  </si>
  <si>
    <t>Eng. Química</t>
  </si>
  <si>
    <t>Enginyeria Geològica</t>
  </si>
  <si>
    <t>Eng. Informàtica</t>
  </si>
  <si>
    <t>Llic. de Ciències i Tecn. Estadístiques</t>
  </si>
  <si>
    <t>Eng. en Automàtica i Electrònica Industrial</t>
  </si>
  <si>
    <t>Eng. en Organització Industrial</t>
  </si>
  <si>
    <t>Eng. en Electrònica</t>
  </si>
  <si>
    <t>Llic. de Nàutica i Transport Marítim</t>
  </si>
  <si>
    <t>Llic. de Màquines Navals</t>
  </si>
  <si>
    <t>Eng. de Telecomunicació (2n cicle)</t>
  </si>
  <si>
    <t>Eng. en Organització Industrial, orientat a l'edificació</t>
  </si>
  <si>
    <t>Dipl. d'Estadística</t>
  </si>
  <si>
    <t>Eng. Tècn. d'Obres Públiques</t>
  </si>
  <si>
    <t>Eng. Tècn. en Informatica de Gestió</t>
  </si>
  <si>
    <t>Dipl. de Navegació Marítima</t>
  </si>
  <si>
    <t>Doble titulació Eng. Tècn. Aeronàutica i Eng.Tècn. Telec. Sistemes Telecomunicació</t>
  </si>
  <si>
    <t>Eng. Tècn. Industrial, espec. en Química Industrial</t>
  </si>
  <si>
    <t>Eng. Tècn. Industrial, espec. en Electricitat</t>
  </si>
  <si>
    <t>Eng. Tècn. de Telec., espec. en Sistemes Electrònics</t>
  </si>
  <si>
    <t>Doble titulació Eng. Tècn. Ind. en Química i Eng. Tècn. de Mines</t>
  </si>
  <si>
    <t>Dipl. en Ciències Empresarials</t>
  </si>
  <si>
    <t>Dipl. de Ciències Empresarials</t>
  </si>
  <si>
    <t>Eng. Tècn. Agrícola, espec. en Hortofructicultura i Jardineria</t>
  </si>
  <si>
    <t>Eng. Tècn. de Telec., espec. en Telemàtica</t>
  </si>
  <si>
    <t>Eng. Tècn. Industrial, espec. en Electrònica Industrial</t>
  </si>
  <si>
    <t>Eng. Tècn. Agrícola, espec. en Explotacions Agropecuàries</t>
  </si>
  <si>
    <t>Eng. Tècn. Agrícola, espec. en Indústries Agràries i Alimentàries</t>
  </si>
  <si>
    <t>Eng. Tècn. Industrial, espec. en Mecànica</t>
  </si>
  <si>
    <t>Eng. Tècn. en Informàtica de Gestió</t>
  </si>
  <si>
    <t>Eng. Tècn. de Mines, espec. en Explotació de Mines</t>
  </si>
  <si>
    <t>Eng. Tècn. en Informàtica de Sistemes</t>
  </si>
  <si>
    <t>Dipl. de Màquines Navals</t>
  </si>
  <si>
    <t>Eng. Tècn. Naval en Propulsió i Serveis del Vaixell</t>
  </si>
  <si>
    <t>Eng. Tècn. de Telec., en Sist. de Telecomunicació</t>
  </si>
  <si>
    <t>Eng. Tècn. de Telec., en Telemàtica</t>
  </si>
  <si>
    <t>Dipl. d'Òptica i Optometria</t>
  </si>
  <si>
    <t>Eng. Tècn. Industrial, espec. en Tèxtil</t>
  </si>
  <si>
    <t>Centre docent</t>
  </si>
  <si>
    <t>Centres docents propis</t>
  </si>
  <si>
    <t>TOTAL 2N CICLE</t>
  </si>
  <si>
    <t>TOTAL 1R CICLE</t>
  </si>
  <si>
    <t>TOTAL ESTUDIS 1R CICLE. CENTRES PROPIS</t>
  </si>
  <si>
    <t>TOTAL CENTRES PROPIS UPC</t>
  </si>
  <si>
    <t>TOTAL ESTUDIS 2N CICLE. CENTRES PROPIS</t>
  </si>
  <si>
    <t>TOTAL ESTUDIS 1R I 2N CICLES. CENTRES PROPIS</t>
  </si>
  <si>
    <t>TOTAL ESTUDIS DE 1R CICLE. CENTRES ADSCRITS</t>
  </si>
  <si>
    <t>TOTAL UPC (CENTRES PROPIS I ADSCRITS)</t>
  </si>
  <si>
    <t>TOTAL 1R I 2N CICLES</t>
  </si>
  <si>
    <t>Centre adscrit</t>
  </si>
  <si>
    <t>TOTAL CENTRES ADSCRITS</t>
  </si>
  <si>
    <t>Eng. Tècn. Telecomunicacio, esp, So i Imatge</t>
  </si>
  <si>
    <t>ANY ACADÈMIC 2007-2008</t>
  </si>
  <si>
    <t>390 ESAB</t>
  </si>
  <si>
    <t>Dades a juliol de 2008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</si>
</sst>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s_-;\-* #,##0\ _P_t_s_-;_-* &quot;-&quot;\ _P_t_s_-;_-@_-"/>
    <numFmt numFmtId="187" formatCode="_-* #,##0.00\ _P_t_s_-;\-* #,##0.00\ _P_t_s_-;_-* &quot;-&quot;\ _P_t_s_-;_-@_-"/>
    <numFmt numFmtId="188" formatCode="0_)"/>
    <numFmt numFmtId="189" formatCode="#,##0_ ;\-#,##0\ "/>
    <numFmt numFmtId="190" formatCode="#,##0;[Red]#,##0"/>
    <numFmt numFmtId="191" formatCode="#,##0_ ;[Red]\-#,##0\ "/>
    <numFmt numFmtId="192" formatCode="#,##0.000"/>
    <numFmt numFmtId="193" formatCode="_(&quot;N$&quot;* #,##0_);_(&quot;N$&quot;* \(#,##0\);_(&quot;N$&quot;* &quot;-&quot;_);_(@_)"/>
    <numFmt numFmtId="194" formatCode="_(&quot;N$&quot;* #,##0.00_);_(&quot;N$&quot;* \(#,##0.00\);_(&quot;N$&quot;* &quot;-&quot;??_);_(@_)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0.0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0.00000000"/>
    <numFmt numFmtId="206" formatCode="0.0000000"/>
    <numFmt numFmtId="207" formatCode="_(#,##0_);_(\(#,##0\);_(&quot;-&quot;_);_(@_)"/>
    <numFmt numFmtId="208" formatCode="_(#,##0.0_);_(\(#,##0.0\);_(&quot;-&quot;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 style="thin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224">
    <xf numFmtId="0" fontId="0" fillId="0" borderId="0" xfId="0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9" xfId="23" applyFill="1" applyAlignment="1">
      <alignment/>
    </xf>
    <xf numFmtId="0" fontId="1" fillId="6" borderId="9" xfId="23" applyFont="1" applyFill="1" applyAlignment="1">
      <alignment/>
    </xf>
    <xf numFmtId="0" fontId="0" fillId="6" borderId="6" xfId="20" applyFill="1" applyAlignment="1">
      <alignment/>
    </xf>
    <xf numFmtId="0" fontId="1" fillId="6" borderId="6" xfId="20" applyFont="1" applyFill="1" applyAlignment="1">
      <alignment/>
    </xf>
    <xf numFmtId="0" fontId="0" fillId="6" borderId="8" xfId="22" applyFill="1" applyAlignment="1">
      <alignment/>
    </xf>
    <xf numFmtId="0" fontId="1" fillId="6" borderId="8" xfId="22" applyFont="1" applyFill="1" applyAlignment="1">
      <alignment/>
    </xf>
    <xf numFmtId="0" fontId="0" fillId="6" borderId="3" xfId="17" applyFill="1" applyAlignment="1">
      <alignment/>
    </xf>
    <xf numFmtId="0" fontId="0" fillId="6" borderId="5" xfId="19" applyFill="1" applyAlignment="1">
      <alignment/>
    </xf>
    <xf numFmtId="0" fontId="2" fillId="3" borderId="10" xfId="36">
      <alignment horizontal="center" vertical="center" wrapText="1"/>
      <protection/>
    </xf>
    <xf numFmtId="0" fontId="6" fillId="7" borderId="10" xfId="30">
      <alignment vertical="center"/>
      <protection/>
    </xf>
    <xf numFmtId="3" fontId="6" fillId="7" borderId="10" xfId="30" applyNumberFormat="1">
      <alignment vertical="center"/>
      <protection/>
    </xf>
    <xf numFmtId="168" fontId="6" fillId="7" borderId="10" xfId="30" applyNumberFormat="1">
      <alignment vertical="center"/>
      <protection/>
    </xf>
    <xf numFmtId="3" fontId="6" fillId="8" borderId="10" xfId="31" applyNumberFormat="1">
      <alignment vertical="center"/>
      <protection/>
    </xf>
    <xf numFmtId="168" fontId="6" fillId="8" borderId="10" xfId="31" applyNumberFormat="1">
      <alignment vertical="center"/>
      <protection/>
    </xf>
    <xf numFmtId="0" fontId="6" fillId="7" borderId="10" xfId="30" applyAlignment="1">
      <alignment horizontal="center" vertical="center"/>
      <protection/>
    </xf>
    <xf numFmtId="0" fontId="6" fillId="8" borderId="10" xfId="31" applyAlignment="1">
      <alignment horizontal="center" vertical="center"/>
      <protection/>
    </xf>
    <xf numFmtId="0" fontId="0" fillId="6" borderId="0" xfId="0" applyFill="1" applyAlignment="1">
      <alignment horizontal="center"/>
    </xf>
    <xf numFmtId="0" fontId="0" fillId="6" borderId="9" xfId="23" applyFill="1" applyAlignment="1">
      <alignment horizontal="center"/>
    </xf>
    <xf numFmtId="3" fontId="6" fillId="5" borderId="10" xfId="30" applyNumberFormat="1" applyFill="1">
      <alignment vertical="center"/>
      <protection/>
    </xf>
    <xf numFmtId="3" fontId="6" fillId="5" borderId="10" xfId="31" applyNumberFormat="1" applyFill="1">
      <alignment vertical="center"/>
      <protection/>
    </xf>
    <xf numFmtId="0" fontId="6" fillId="5" borderId="10" xfId="30" applyFill="1">
      <alignment vertical="center"/>
      <protection/>
    </xf>
    <xf numFmtId="0" fontId="10" fillId="9" borderId="12" xfId="0" applyFont="1" applyFill="1" applyBorder="1" applyAlignment="1">
      <alignment horizontal="left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1" fillId="6" borderId="8" xfId="22" applyFont="1" applyFill="1" applyAlignment="1">
      <alignment/>
    </xf>
    <xf numFmtId="0" fontId="1" fillId="6" borderId="0" xfId="22" applyFont="1" applyFill="1" applyBorder="1" applyAlignment="1">
      <alignment/>
    </xf>
    <xf numFmtId="0" fontId="6" fillId="6" borderId="0" xfId="0" applyFont="1" applyFill="1" applyAlignment="1">
      <alignment/>
    </xf>
    <xf numFmtId="0" fontId="4" fillId="6" borderId="7" xfId="21" applyFont="1" applyFill="1" applyAlignment="1">
      <alignment vertical="center"/>
    </xf>
    <xf numFmtId="3" fontId="4" fillId="6" borderId="7" xfId="21" applyNumberFormat="1" applyFont="1" applyFill="1" applyAlignment="1">
      <alignment vertical="center"/>
    </xf>
    <xf numFmtId="168" fontId="4" fillId="6" borderId="7" xfId="21" applyNumberFormat="1" applyFont="1" applyFill="1" applyAlignment="1">
      <alignment vertical="center"/>
    </xf>
    <xf numFmtId="0" fontId="1" fillId="6" borderId="2" xfId="16" applyFont="1" applyFill="1" applyAlignment="1">
      <alignment/>
    </xf>
    <xf numFmtId="0" fontId="1" fillId="6" borderId="4" xfId="18" applyFont="1" applyFill="1" applyAlignment="1">
      <alignment/>
    </xf>
    <xf numFmtId="0" fontId="1" fillId="6" borderId="6" xfId="20" applyFont="1" applyFill="1" applyAlignment="1">
      <alignment/>
    </xf>
    <xf numFmtId="0" fontId="1" fillId="6" borderId="9" xfId="19" applyFont="1" applyFill="1" applyBorder="1" applyAlignment="1">
      <alignment/>
    </xf>
    <xf numFmtId="0" fontId="1" fillId="6" borderId="9" xfId="17" applyFont="1" applyFill="1" applyBorder="1" applyAlignment="1">
      <alignment/>
    </xf>
    <xf numFmtId="0" fontId="1" fillId="6" borderId="0" xfId="19" applyFont="1" applyFill="1" applyBorder="1" applyAlignment="1">
      <alignment/>
    </xf>
    <xf numFmtId="0" fontId="1" fillId="6" borderId="0" xfId="17" applyFont="1" applyFill="1" applyBorder="1" applyAlignment="1">
      <alignment/>
    </xf>
    <xf numFmtId="0" fontId="1" fillId="6" borderId="5" xfId="19" applyFont="1" applyFill="1" applyBorder="1" applyAlignment="1">
      <alignment/>
    </xf>
    <xf numFmtId="0" fontId="1" fillId="6" borderId="9" xfId="23" applyFont="1" applyFill="1" applyBorder="1" applyAlignment="1">
      <alignment/>
    </xf>
    <xf numFmtId="0" fontId="1" fillId="6" borderId="3" xfId="17" applyFont="1" applyFill="1" applyBorder="1" applyAlignment="1">
      <alignment/>
    </xf>
    <xf numFmtId="0" fontId="6" fillId="0" borderId="0" xfId="37" applyFill="1">
      <alignment vertical="center"/>
      <protection/>
    </xf>
    <xf numFmtId="3" fontId="6" fillId="0" borderId="0" xfId="37" applyNumberFormat="1" applyFill="1">
      <alignment vertical="center"/>
      <protection/>
    </xf>
    <xf numFmtId="168" fontId="6" fillId="0" borderId="0" xfId="37" applyNumberFormat="1" applyFill="1">
      <alignment vertical="center"/>
      <protection/>
    </xf>
    <xf numFmtId="0" fontId="1" fillId="0" borderId="0" xfId="22" applyFont="1" applyFill="1" applyBorder="1" applyAlignment="1">
      <alignment/>
    </xf>
    <xf numFmtId="3" fontId="6" fillId="0" borderId="9" xfId="37" applyNumberFormat="1" applyFill="1" applyBorder="1">
      <alignment vertical="center"/>
      <protection/>
    </xf>
    <xf numFmtId="3" fontId="6" fillId="0" borderId="7" xfId="37" applyNumberFormat="1" applyFill="1" applyBorder="1">
      <alignment vertical="center"/>
      <protection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8" xfId="22" applyFill="1" applyBorder="1" applyAlignment="1">
      <alignment/>
    </xf>
    <xf numFmtId="0" fontId="0" fillId="6" borderId="0" xfId="22" applyFill="1" applyBorder="1" applyAlignment="1">
      <alignment/>
    </xf>
    <xf numFmtId="0" fontId="1" fillId="6" borderId="0" xfId="22" applyFont="1" applyFill="1" applyBorder="1" applyAlignment="1">
      <alignment/>
    </xf>
    <xf numFmtId="0" fontId="0" fillId="6" borderId="4" xfId="18" applyFill="1" applyBorder="1" applyAlignment="1">
      <alignment/>
    </xf>
    <xf numFmtId="0" fontId="0" fillId="6" borderId="2" xfId="16" applyFill="1" applyBorder="1" applyAlignment="1">
      <alignment/>
    </xf>
    <xf numFmtId="0" fontId="0" fillId="0" borderId="4" xfId="18" applyFill="1" applyBorder="1" applyAlignment="1">
      <alignment/>
    </xf>
    <xf numFmtId="0" fontId="6" fillId="0" borderId="7" xfId="22" applyFill="1" applyBorder="1" applyAlignment="1">
      <alignment vertical="center"/>
    </xf>
    <xf numFmtId="3" fontId="6" fillId="0" borderId="7" xfId="22" applyNumberFormat="1" applyFill="1" applyBorder="1" applyAlignment="1">
      <alignment vertical="center"/>
    </xf>
    <xf numFmtId="168" fontId="6" fillId="0" borderId="7" xfId="22" applyNumberFormat="1" applyFill="1" applyBorder="1" applyAlignment="1">
      <alignment vertical="center"/>
    </xf>
    <xf numFmtId="0" fontId="0" fillId="0" borderId="8" xfId="22" applyFill="1" applyBorder="1" applyAlignment="1">
      <alignment/>
    </xf>
    <xf numFmtId="0" fontId="0" fillId="0" borderId="0" xfId="22" applyFill="1" applyBorder="1" applyAlignment="1">
      <alignment/>
    </xf>
    <xf numFmtId="3" fontId="6" fillId="0" borderId="0" xfId="37" applyNumberFormat="1" applyFill="1" applyBorder="1">
      <alignment vertical="center"/>
      <protection/>
    </xf>
    <xf numFmtId="0" fontId="0" fillId="0" borderId="7" xfId="22" applyFill="1" applyBorder="1" applyAlignment="1">
      <alignment/>
    </xf>
    <xf numFmtId="0" fontId="6" fillId="0" borderId="7" xfId="21" applyFill="1" applyAlignment="1">
      <alignment vertical="center"/>
    </xf>
    <xf numFmtId="3" fontId="6" fillId="0" borderId="7" xfId="21" applyNumberFormat="1" applyFill="1" applyAlignment="1">
      <alignment vertical="center"/>
    </xf>
    <xf numFmtId="3" fontId="4" fillId="4" borderId="16" xfId="37" applyNumberFormat="1" applyFont="1" applyFill="1" applyBorder="1">
      <alignment vertical="center"/>
      <protection/>
    </xf>
    <xf numFmtId="168" fontId="4" fillId="4" borderId="16" xfId="37" applyNumberFormat="1" applyFont="1" applyFill="1" applyBorder="1">
      <alignment vertical="center"/>
      <protection/>
    </xf>
    <xf numFmtId="3" fontId="2" fillId="3" borderId="16" xfId="37" applyNumberFormat="1" applyFont="1" applyFill="1" applyBorder="1">
      <alignment vertical="center"/>
      <protection/>
    </xf>
    <xf numFmtId="168" fontId="2" fillId="3" borderId="16" xfId="37" applyNumberFormat="1" applyFont="1" applyFill="1" applyBorder="1">
      <alignment vertical="center"/>
      <protection/>
    </xf>
    <xf numFmtId="3" fontId="2" fillId="3" borderId="17" xfId="37" applyNumberFormat="1" applyFont="1" applyFill="1" applyBorder="1">
      <alignment vertical="center"/>
      <protection/>
    </xf>
    <xf numFmtId="3" fontId="6" fillId="4" borderId="10" xfId="30" applyNumberFormat="1" applyFill="1">
      <alignment vertical="center"/>
      <protection/>
    </xf>
    <xf numFmtId="3" fontId="4" fillId="4" borderId="10" xfId="30" applyNumberFormat="1" applyFont="1" applyFill="1">
      <alignment vertical="center"/>
      <protection/>
    </xf>
    <xf numFmtId="168" fontId="4" fillId="4" borderId="10" xfId="30" applyNumberFormat="1" applyFont="1" applyFill="1">
      <alignment vertical="center"/>
      <protection/>
    </xf>
    <xf numFmtId="3" fontId="4" fillId="4" borderId="10" xfId="31" applyNumberFormat="1" applyFont="1" applyFill="1">
      <alignment vertical="center"/>
      <protection/>
    </xf>
    <xf numFmtId="0" fontId="0" fillId="0" borderId="5" xfId="19" applyFill="1" applyBorder="1" applyAlignment="1">
      <alignment/>
    </xf>
    <xf numFmtId="0" fontId="6" fillId="0" borderId="9" xfId="23" applyFill="1" applyBorder="1" applyAlignment="1">
      <alignment vertical="center"/>
    </xf>
    <xf numFmtId="168" fontId="6" fillId="0" borderId="9" xfId="37" applyNumberFormat="1" applyFill="1" applyBorder="1">
      <alignment vertical="center"/>
      <protection/>
    </xf>
    <xf numFmtId="0" fontId="0" fillId="0" borderId="6" xfId="0" applyBorder="1" applyAlignment="1">
      <alignment/>
    </xf>
    <xf numFmtId="0" fontId="6" fillId="0" borderId="7" xfId="21" applyFill="1" applyBorder="1" applyAlignment="1">
      <alignment vertical="center"/>
    </xf>
    <xf numFmtId="168" fontId="6" fillId="0" borderId="7" xfId="37" applyNumberFormat="1" applyFill="1" applyBorder="1">
      <alignment vertical="center"/>
      <protection/>
    </xf>
    <xf numFmtId="3" fontId="4" fillId="5" borderId="18" xfId="0" applyNumberFormat="1" applyFont="1" applyFill="1" applyBorder="1" applyAlignment="1">
      <alignment horizontal="right" vertical="center"/>
    </xf>
    <xf numFmtId="3" fontId="4" fillId="5" borderId="10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vertical="center"/>
    </xf>
    <xf numFmtId="10" fontId="2" fillId="3" borderId="16" xfId="0" applyNumberFormat="1" applyFont="1" applyFill="1" applyBorder="1" applyAlignment="1">
      <alignment vertical="center"/>
    </xf>
    <xf numFmtId="168" fontId="4" fillId="5" borderId="18" xfId="48" applyNumberFormat="1" applyFont="1" applyFill="1" applyBorder="1" applyAlignment="1">
      <alignment horizontal="right" vertical="center"/>
    </xf>
    <xf numFmtId="168" fontId="4" fillId="5" borderId="10" xfId="48" applyNumberFormat="1" applyFont="1" applyFill="1" applyBorder="1" applyAlignment="1">
      <alignment horizontal="right" vertical="center"/>
    </xf>
    <xf numFmtId="168" fontId="2" fillId="3" borderId="16" xfId="48" applyNumberFormat="1" applyFont="1" applyFill="1" applyBorder="1" applyAlignment="1">
      <alignment vertical="center"/>
    </xf>
    <xf numFmtId="10" fontId="0" fillId="6" borderId="6" xfId="0" applyNumberFormat="1" applyFill="1" applyBorder="1" applyAlignment="1">
      <alignment/>
    </xf>
    <xf numFmtId="0" fontId="0" fillId="6" borderId="5" xfId="19" applyFill="1" applyBorder="1" applyAlignment="1">
      <alignment/>
    </xf>
    <xf numFmtId="0" fontId="0" fillId="6" borderId="9" xfId="23" applyFill="1" applyBorder="1" applyAlignment="1">
      <alignment/>
    </xf>
    <xf numFmtId="0" fontId="0" fillId="6" borderId="9" xfId="23" applyFill="1" applyBorder="1" applyAlignment="1">
      <alignment horizontal="center"/>
    </xf>
    <xf numFmtId="3" fontId="0" fillId="6" borderId="9" xfId="0" applyNumberFormat="1" applyFill="1" applyBorder="1" applyAlignment="1">
      <alignment/>
    </xf>
    <xf numFmtId="0" fontId="0" fillId="6" borderId="9" xfId="0" applyFill="1" applyBorder="1" applyAlignment="1">
      <alignment/>
    </xf>
    <xf numFmtId="3" fontId="1" fillId="6" borderId="9" xfId="0" applyNumberFormat="1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7" xfId="21" applyFill="1" applyBorder="1" applyAlignment="1">
      <alignment/>
    </xf>
    <xf numFmtId="0" fontId="0" fillId="6" borderId="7" xfId="21" applyFill="1" applyBorder="1" applyAlignment="1">
      <alignment horizontal="center"/>
    </xf>
    <xf numFmtId="0" fontId="0" fillId="6" borderId="7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2" xfId="0" applyFill="1" applyBorder="1" applyAlignment="1">
      <alignment/>
    </xf>
    <xf numFmtId="3" fontId="2" fillId="3" borderId="17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168" fontId="4" fillId="4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0" fillId="9" borderId="19" xfId="0" applyFont="1" applyFill="1" applyBorder="1" applyAlignment="1">
      <alignment horizontal="left" vertical="center"/>
    </xf>
    <xf numFmtId="0" fontId="10" fillId="9" borderId="20" xfId="0" applyFont="1" applyFill="1" applyBorder="1" applyAlignment="1">
      <alignment horizontal="left" vertical="center"/>
    </xf>
    <xf numFmtId="0" fontId="0" fillId="6" borderId="20" xfId="0" applyFill="1" applyBorder="1" applyAlignment="1">
      <alignment/>
    </xf>
    <xf numFmtId="168" fontId="6" fillId="5" borderId="10" xfId="30" applyNumberFormat="1" applyFill="1">
      <alignment vertical="center"/>
      <protection/>
    </xf>
    <xf numFmtId="168" fontId="6" fillId="5" borderId="10" xfId="48" applyNumberFormat="1" applyFill="1" applyAlignment="1">
      <alignment vertical="center"/>
    </xf>
    <xf numFmtId="168" fontId="6" fillId="5" borderId="10" xfId="48" applyNumberFormat="1" applyFont="1" applyFill="1" applyAlignment="1">
      <alignment vertical="center"/>
    </xf>
    <xf numFmtId="0" fontId="6" fillId="7" borderId="10" xfId="30" applyFont="1" applyAlignment="1">
      <alignment horizontal="left" vertical="center"/>
      <protection/>
    </xf>
    <xf numFmtId="0" fontId="6" fillId="8" borderId="10" xfId="31" applyFont="1" applyAlignment="1">
      <alignment horizontal="left" vertical="center"/>
      <protection/>
    </xf>
    <xf numFmtId="0" fontId="2" fillId="6" borderId="7" xfId="21" applyFont="1" applyFill="1" applyBorder="1" applyAlignment="1">
      <alignment/>
    </xf>
    <xf numFmtId="0" fontId="2" fillId="6" borderId="7" xfId="21" applyFont="1" applyFill="1" applyBorder="1" applyAlignment="1">
      <alignment horizontal="center"/>
    </xf>
    <xf numFmtId="3" fontId="4" fillId="4" borderId="18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10" fillId="9" borderId="20" xfId="0" applyFont="1" applyFill="1" applyBorder="1" applyAlignment="1">
      <alignment horizontal="center" vertical="center"/>
    </xf>
    <xf numFmtId="0" fontId="4" fillId="6" borderId="7" xfId="21" applyFont="1" applyFill="1" applyAlignment="1">
      <alignment horizontal="center" vertical="center"/>
    </xf>
    <xf numFmtId="0" fontId="1" fillId="6" borderId="0" xfId="22" applyFont="1" applyFill="1" applyBorder="1" applyAlignment="1">
      <alignment horizontal="center"/>
    </xf>
    <xf numFmtId="0" fontId="1" fillId="6" borderId="9" xfId="23" applyFont="1" applyFill="1" applyBorder="1" applyAlignment="1">
      <alignment horizontal="center"/>
    </xf>
    <xf numFmtId="0" fontId="6" fillId="0" borderId="7" xfId="21" applyFill="1" applyAlignment="1">
      <alignment horizontal="center" vertical="center"/>
    </xf>
    <xf numFmtId="0" fontId="6" fillId="0" borderId="0" xfId="37" applyFill="1" applyAlignment="1">
      <alignment horizontal="center" vertical="center"/>
      <protection/>
    </xf>
    <xf numFmtId="0" fontId="1" fillId="6" borderId="9" xfId="19" applyFont="1" applyFill="1" applyBorder="1" applyAlignment="1">
      <alignment horizontal="center"/>
    </xf>
    <xf numFmtId="0" fontId="6" fillId="0" borderId="7" xfId="22" applyFill="1" applyBorder="1" applyAlignment="1">
      <alignment horizontal="center" vertical="center"/>
    </xf>
    <xf numFmtId="0" fontId="6" fillId="0" borderId="9" xfId="23" applyFill="1" applyBorder="1" applyAlignment="1">
      <alignment horizontal="center" vertical="center"/>
    </xf>
    <xf numFmtId="0" fontId="6" fillId="0" borderId="7" xfId="21" applyFill="1" applyBorder="1" applyAlignment="1">
      <alignment horizontal="center" vertical="center"/>
    </xf>
    <xf numFmtId="0" fontId="4" fillId="9" borderId="13" xfId="0" applyFont="1" applyFill="1" applyBorder="1" applyAlignment="1">
      <alignment vertical="center"/>
    </xf>
    <xf numFmtId="0" fontId="0" fillId="6" borderId="0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9" xfId="23" applyFill="1" applyBorder="1" applyAlignment="1">
      <alignment/>
    </xf>
    <xf numFmtId="0" fontId="6" fillId="7" borderId="10" xfId="30" applyAlignment="1">
      <alignment vertical="center"/>
      <protection/>
    </xf>
    <xf numFmtId="0" fontId="6" fillId="8" borderId="10" xfId="31" applyAlignment="1">
      <alignment vertical="center"/>
      <protection/>
    </xf>
    <xf numFmtId="0" fontId="4" fillId="6" borderId="7" xfId="21" applyFont="1" applyFill="1" applyAlignment="1">
      <alignment vertical="center"/>
    </xf>
    <xf numFmtId="0" fontId="6" fillId="0" borderId="7" xfId="21" applyFill="1" applyAlignment="1">
      <alignment vertical="center"/>
    </xf>
    <xf numFmtId="0" fontId="6" fillId="0" borderId="0" xfId="37" applyFill="1" applyAlignment="1">
      <alignment vertical="center"/>
      <protection/>
    </xf>
    <xf numFmtId="0" fontId="6" fillId="0" borderId="7" xfId="22" applyFill="1" applyBorder="1" applyAlignment="1">
      <alignment vertical="center"/>
    </xf>
    <xf numFmtId="0" fontId="6" fillId="0" borderId="9" xfId="17" applyFill="1" applyBorder="1" applyAlignment="1">
      <alignment vertical="center"/>
    </xf>
    <xf numFmtId="0" fontId="6" fillId="0" borderId="7" xfId="16" applyFill="1" applyBorder="1" applyAlignment="1">
      <alignment vertical="center"/>
    </xf>
    <xf numFmtId="0" fontId="0" fillId="6" borderId="9" xfId="23" applyFill="1" applyAlignment="1">
      <alignment/>
    </xf>
    <xf numFmtId="0" fontId="2" fillId="6" borderId="7" xfId="21" applyFont="1" applyFill="1" applyBorder="1" applyAlignment="1">
      <alignment/>
    </xf>
    <xf numFmtId="0" fontId="0" fillId="6" borderId="0" xfId="0" applyFill="1" applyAlignment="1">
      <alignment/>
    </xf>
    <xf numFmtId="0" fontId="0" fillId="6" borderId="9" xfId="17" applyFill="1" applyBorder="1" applyAlignment="1">
      <alignment/>
    </xf>
    <xf numFmtId="0" fontId="0" fillId="6" borderId="7" xfId="16" applyFill="1" applyBorder="1" applyAlignment="1">
      <alignment/>
    </xf>
    <xf numFmtId="0" fontId="6" fillId="7" borderId="10" xfId="30" applyFont="1" applyAlignment="1">
      <alignment vertical="center"/>
      <protection/>
    </xf>
    <xf numFmtId="207" fontId="6" fillId="8" borderId="10" xfId="31" applyNumberFormat="1">
      <alignment vertical="center"/>
      <protection/>
    </xf>
    <xf numFmtId="207" fontId="6" fillId="7" borderId="10" xfId="30" applyNumberFormat="1">
      <alignment vertical="center"/>
      <protection/>
    </xf>
    <xf numFmtId="9" fontId="6" fillId="7" borderId="10" xfId="30" applyNumberFormat="1">
      <alignment vertical="center"/>
      <protection/>
    </xf>
    <xf numFmtId="208" fontId="6" fillId="7" borderId="10" xfId="30" applyNumberFormat="1">
      <alignment vertical="center"/>
      <protection/>
    </xf>
    <xf numFmtId="0" fontId="5" fillId="6" borderId="0" xfId="0" applyFont="1" applyFill="1" applyAlignment="1">
      <alignment/>
    </xf>
    <xf numFmtId="0" fontId="6" fillId="8" borderId="10" xfId="31" applyFont="1" applyAlignment="1">
      <alignment vertical="center"/>
      <protection/>
    </xf>
    <xf numFmtId="0" fontId="6" fillId="7" borderId="10" xfId="30" applyFont="1" applyAlignment="1">
      <alignment vertical="center" wrapText="1"/>
      <protection/>
    </xf>
    <xf numFmtId="0" fontId="2" fillId="3" borderId="10" xfId="36" applyFont="1">
      <alignment horizontal="center" vertical="center" wrapText="1"/>
      <protection/>
    </xf>
    <xf numFmtId="0" fontId="1" fillId="0" borderId="4" xfId="18" applyFont="1" applyFill="1" applyBorder="1" applyAlignment="1">
      <alignment/>
    </xf>
    <xf numFmtId="168" fontId="6" fillId="0" borderId="0" xfId="37" applyNumberFormat="1" applyFill="1" applyBorder="1">
      <alignment vertical="center"/>
      <protection/>
    </xf>
    <xf numFmtId="168" fontId="6" fillId="0" borderId="21" xfId="21" applyNumberFormat="1" applyFill="1" applyBorder="1" applyAlignment="1">
      <alignment vertical="center"/>
    </xf>
    <xf numFmtId="3" fontId="6" fillId="0" borderId="21" xfId="21" applyNumberFormat="1" applyFill="1" applyBorder="1" applyAlignment="1">
      <alignment vertical="center"/>
    </xf>
    <xf numFmtId="0" fontId="1" fillId="0" borderId="22" xfId="16" applyFont="1" applyFill="1" applyBorder="1" applyAlignment="1">
      <alignment/>
    </xf>
    <xf numFmtId="0" fontId="1" fillId="6" borderId="23" xfId="19" applyFont="1" applyFill="1" applyBorder="1" applyAlignment="1">
      <alignment/>
    </xf>
    <xf numFmtId="0" fontId="1" fillId="6" borderId="24" xfId="22" applyFont="1" applyFill="1" applyBorder="1" applyAlignment="1">
      <alignment/>
    </xf>
    <xf numFmtId="0" fontId="0" fillId="6" borderId="24" xfId="22" applyFill="1" applyBorder="1" applyAlignment="1">
      <alignment/>
    </xf>
    <xf numFmtId="0" fontId="1" fillId="6" borderId="25" xfId="22" applyFont="1" applyFill="1" applyBorder="1" applyAlignment="1">
      <alignment/>
    </xf>
    <xf numFmtId="0" fontId="0" fillId="0" borderId="26" xfId="16" applyFill="1" applyBorder="1" applyAlignment="1">
      <alignment/>
    </xf>
    <xf numFmtId="0" fontId="0" fillId="6" borderId="23" xfId="22" applyFill="1" applyBorder="1" applyAlignment="1">
      <alignment/>
    </xf>
    <xf numFmtId="0" fontId="0" fillId="6" borderId="25" xfId="0" applyFill="1" applyBorder="1" applyAlignment="1">
      <alignment/>
    </xf>
    <xf numFmtId="3" fontId="10" fillId="6" borderId="25" xfId="0" applyNumberFormat="1" applyFont="1" applyFill="1" applyBorder="1" applyAlignment="1">
      <alignment horizontal="right" vertical="center"/>
    </xf>
    <xf numFmtId="3" fontId="10" fillId="6" borderId="25" xfId="0" applyNumberFormat="1" applyFont="1" applyFill="1" applyBorder="1" applyAlignment="1">
      <alignment vertical="center"/>
    </xf>
    <xf numFmtId="0" fontId="0" fillId="6" borderId="26" xfId="22" applyFill="1" applyBorder="1" applyAlignment="1">
      <alignment/>
    </xf>
    <xf numFmtId="0" fontId="0" fillId="0" borderId="9" xfId="22" applyFill="1" applyBorder="1" applyAlignment="1">
      <alignment/>
    </xf>
    <xf numFmtId="0" fontId="0" fillId="0" borderId="27" xfId="22" applyFill="1" applyBorder="1" applyAlignment="1">
      <alignment/>
    </xf>
    <xf numFmtId="207" fontId="6" fillId="7" borderId="10" xfId="30" applyNumberFormat="1" applyFont="1" applyAlignment="1">
      <alignment horizontal="right" vertical="center"/>
      <protection/>
    </xf>
    <xf numFmtId="0" fontId="0" fillId="6" borderId="0" xfId="22" applyFont="1" applyFill="1" applyBorder="1" applyAlignment="1">
      <alignment/>
    </xf>
    <xf numFmtId="0" fontId="4" fillId="9" borderId="13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left" vertical="center"/>
    </xf>
    <xf numFmtId="0" fontId="4" fillId="4" borderId="10" xfId="30" applyFont="1" applyFill="1">
      <alignment vertical="center"/>
      <protection/>
    </xf>
    <xf numFmtId="0" fontId="6" fillId="7" borderId="16" xfId="30" applyFont="1" applyBorder="1" applyAlignment="1">
      <alignment horizontal="left" vertical="center"/>
      <protection/>
    </xf>
    <xf numFmtId="0" fontId="6" fillId="7" borderId="28" xfId="30" applyBorder="1" applyAlignment="1">
      <alignment horizontal="left" vertical="center"/>
      <protection/>
    </xf>
    <xf numFmtId="0" fontId="6" fillId="7" borderId="18" xfId="30" applyBorder="1" applyAlignment="1">
      <alignment horizontal="left" vertical="center"/>
      <protection/>
    </xf>
    <xf numFmtId="0" fontId="6" fillId="5" borderId="29" xfId="30" applyFont="1" applyFill="1" applyBorder="1" applyAlignment="1">
      <alignment horizontal="left" vertical="center"/>
      <protection/>
    </xf>
    <xf numFmtId="0" fontId="6" fillId="5" borderId="30" xfId="30" applyFill="1" applyBorder="1" applyAlignment="1">
      <alignment horizontal="left" vertical="center"/>
      <protection/>
    </xf>
    <xf numFmtId="0" fontId="2" fillId="3" borderId="29" xfId="36" applyBorder="1" applyAlignment="1">
      <alignment horizontal="center" vertical="center" wrapText="1"/>
      <protection/>
    </xf>
    <xf numFmtId="0" fontId="2" fillId="3" borderId="30" xfId="36" applyBorder="1" applyAlignment="1">
      <alignment horizontal="center" vertical="center" wrapText="1"/>
      <protection/>
    </xf>
    <xf numFmtId="0" fontId="2" fillId="3" borderId="31" xfId="40" applyFont="1" applyFill="1" applyBorder="1" applyAlignment="1">
      <alignment horizontal="left" vertical="center"/>
      <protection/>
    </xf>
    <xf numFmtId="0" fontId="2" fillId="3" borderId="16" xfId="40" applyFont="1" applyFill="1" applyBorder="1" applyAlignment="1">
      <alignment horizontal="left" vertical="center"/>
      <protection/>
    </xf>
    <xf numFmtId="0" fontId="4" fillId="5" borderId="32" xfId="36" applyFont="1" applyFill="1" applyBorder="1" applyAlignment="1">
      <alignment horizontal="left" vertical="center" wrapText="1"/>
      <protection/>
    </xf>
    <xf numFmtId="0" fontId="4" fillId="5" borderId="18" xfId="36" applyFont="1" applyFill="1" applyBorder="1" applyAlignment="1">
      <alignment horizontal="left" vertical="center" wrapText="1"/>
      <protection/>
    </xf>
    <xf numFmtId="0" fontId="4" fillId="5" borderId="30" xfId="37" applyFont="1" applyFill="1" applyBorder="1" applyAlignment="1">
      <alignment horizontal="left" vertical="center"/>
      <protection/>
    </xf>
    <xf numFmtId="0" fontId="4" fillId="5" borderId="10" xfId="37" applyFont="1" applyFill="1" applyBorder="1" applyAlignment="1">
      <alignment horizontal="left" vertical="center"/>
      <protection/>
    </xf>
    <xf numFmtId="0" fontId="4" fillId="5" borderId="30" xfId="38" applyFont="1" applyFill="1" applyBorder="1" applyAlignment="1">
      <alignment horizontal="left" vertical="center"/>
      <protection/>
    </xf>
    <xf numFmtId="0" fontId="4" fillId="5" borderId="10" xfId="38" applyFont="1" applyFill="1" applyBorder="1" applyAlignment="1">
      <alignment horizontal="left" vertical="center"/>
      <protection/>
    </xf>
    <xf numFmtId="0" fontId="4" fillId="4" borderId="32" xfId="36" applyFont="1" applyFill="1" applyBorder="1" applyAlignment="1">
      <alignment horizontal="left" vertical="center" wrapText="1"/>
      <protection/>
    </xf>
    <xf numFmtId="0" fontId="4" fillId="4" borderId="18" xfId="36" applyFont="1" applyFill="1" applyBorder="1" applyAlignment="1">
      <alignment horizontal="left" vertical="center" wrapText="1"/>
      <protection/>
    </xf>
    <xf numFmtId="0" fontId="4" fillId="4" borderId="30" xfId="37" applyFont="1" applyFill="1" applyBorder="1" applyAlignment="1">
      <alignment horizontal="left" vertical="center"/>
      <protection/>
    </xf>
    <xf numFmtId="0" fontId="4" fillId="4" borderId="10" xfId="37" applyFont="1" applyFill="1" applyBorder="1" applyAlignment="1">
      <alignment horizontal="left" vertical="center"/>
      <protection/>
    </xf>
    <xf numFmtId="0" fontId="2" fillId="3" borderId="31" xfId="38" applyFont="1" applyFill="1" applyBorder="1" applyAlignment="1">
      <alignment horizontal="left" vertical="center"/>
      <protection/>
    </xf>
    <xf numFmtId="0" fontId="2" fillId="3" borderId="16" xfId="38" applyFont="1" applyFill="1" applyBorder="1" applyAlignment="1">
      <alignment horizontal="left" vertical="center"/>
      <protection/>
    </xf>
    <xf numFmtId="0" fontId="2" fillId="3" borderId="31" xfId="37" applyFont="1" applyFill="1" applyBorder="1">
      <alignment vertical="center"/>
      <protection/>
    </xf>
    <xf numFmtId="0" fontId="2" fillId="3" borderId="16" xfId="37" applyFont="1" applyFill="1" applyBorder="1">
      <alignment vertical="center"/>
      <protection/>
    </xf>
    <xf numFmtId="0" fontId="6" fillId="8" borderId="16" xfId="31" applyFont="1" applyBorder="1" applyAlignment="1">
      <alignment horizontal="left" vertical="center"/>
      <protection/>
    </xf>
    <xf numFmtId="0" fontId="6" fillId="8" borderId="28" xfId="31" applyBorder="1" applyAlignment="1">
      <alignment horizontal="left" vertical="center"/>
      <protection/>
    </xf>
    <xf numFmtId="0" fontId="6" fillId="8" borderId="18" xfId="31" applyBorder="1" applyAlignment="1">
      <alignment horizontal="left" vertical="center"/>
      <protection/>
    </xf>
    <xf numFmtId="0" fontId="4" fillId="9" borderId="15" xfId="0" applyFont="1" applyFill="1" applyBorder="1" applyAlignment="1">
      <alignment horizontal="left" vertical="center"/>
    </xf>
    <xf numFmtId="0" fontId="6" fillId="5" borderId="29" xfId="31" applyFont="1" applyFill="1" applyBorder="1" applyAlignment="1">
      <alignment horizontal="left" vertical="center"/>
      <protection/>
    </xf>
    <xf numFmtId="0" fontId="6" fillId="5" borderId="30" xfId="31" applyFill="1" applyBorder="1" applyAlignment="1">
      <alignment horizontal="left" vertical="center"/>
      <protection/>
    </xf>
    <xf numFmtId="0" fontId="6" fillId="5" borderId="30" xfId="30" applyFont="1" applyFill="1" applyBorder="1" applyAlignment="1">
      <alignment horizontal="left" vertical="center"/>
      <protection/>
    </xf>
    <xf numFmtId="0" fontId="6" fillId="5" borderId="30" xfId="31" applyFont="1" applyFill="1" applyBorder="1" applyAlignment="1">
      <alignment horizontal="left" vertical="center"/>
      <protection/>
    </xf>
    <xf numFmtId="0" fontId="4" fillId="4" borderId="31" xfId="37" applyFont="1" applyFill="1" applyBorder="1">
      <alignment vertical="center"/>
      <protection/>
    </xf>
    <xf numFmtId="0" fontId="4" fillId="4" borderId="16" xfId="37" applyFont="1" applyFill="1" applyBorder="1">
      <alignment vertical="center"/>
      <protection/>
    </xf>
    <xf numFmtId="0" fontId="6" fillId="7" borderId="10" xfId="31" applyFont="1" applyFill="1" applyAlignment="1">
      <alignment horizontal="left" vertical="center"/>
      <protection/>
    </xf>
    <xf numFmtId="0" fontId="6" fillId="7" borderId="10" xfId="31" applyFill="1" applyAlignment="1">
      <alignment horizontal="center" vertical="center"/>
      <protection/>
    </xf>
    <xf numFmtId="0" fontId="6" fillId="7" borderId="10" xfId="31" applyFont="1" applyFill="1" applyAlignment="1">
      <alignment vertical="center"/>
      <protection/>
    </xf>
    <xf numFmtId="3" fontId="6" fillId="7" borderId="10" xfId="31" applyNumberFormat="1" applyFill="1">
      <alignment vertical="center"/>
      <protection/>
    </xf>
    <xf numFmtId="168" fontId="6" fillId="7" borderId="10" xfId="31" applyNumberFormat="1" applyFill="1">
      <alignment vertical="center"/>
      <protection/>
    </xf>
    <xf numFmtId="0" fontId="6" fillId="8" borderId="10" xfId="30" applyFont="1" applyFill="1" applyAlignment="1">
      <alignment horizontal="left" vertical="center"/>
      <protection/>
    </xf>
    <xf numFmtId="0" fontId="6" fillId="8" borderId="10" xfId="30" applyFill="1" applyAlignment="1">
      <alignment horizontal="center" vertical="center"/>
      <protection/>
    </xf>
    <xf numFmtId="0" fontId="6" fillId="8" borderId="10" xfId="30" applyFont="1" applyFill="1" applyAlignment="1">
      <alignment vertical="center"/>
      <protection/>
    </xf>
    <xf numFmtId="3" fontId="6" fillId="8" borderId="10" xfId="30" applyNumberFormat="1" applyFill="1">
      <alignment vertical="center"/>
      <protection/>
    </xf>
    <xf numFmtId="168" fontId="6" fillId="8" borderId="10" xfId="30" applyNumberFormat="1" applyFill="1">
      <alignment vertical="center"/>
      <protection/>
    </xf>
    <xf numFmtId="0" fontId="6" fillId="8" borderId="16" xfId="30" applyFont="1" applyFill="1" applyBorder="1" applyAlignment="1">
      <alignment horizontal="left" vertical="center"/>
      <protection/>
    </xf>
    <xf numFmtId="0" fontId="6" fillId="8" borderId="28" xfId="30" applyFill="1" applyBorder="1" applyAlignment="1">
      <alignment horizontal="left" vertical="center"/>
      <protection/>
    </xf>
    <xf numFmtId="0" fontId="6" fillId="8" borderId="18" xfId="30" applyFill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showGridLines="0" tabSelected="1" zoomScaleSheetLayoutView="75" workbookViewId="0" topLeftCell="A1">
      <selection activeCell="K123" sqref="K123"/>
    </sheetView>
  </sheetViews>
  <sheetFormatPr defaultColWidth="11.421875" defaultRowHeight="12.75"/>
  <cols>
    <col min="1" max="1" width="0.5625" style="1" customWidth="1"/>
    <col min="2" max="2" width="18.00390625" style="1" customWidth="1"/>
    <col min="3" max="3" width="7.140625" style="19" customWidth="1"/>
    <col min="4" max="4" width="59.140625" style="144" bestFit="1" customWidth="1"/>
    <col min="5" max="5" width="9.00390625" style="1" customWidth="1"/>
    <col min="6" max="6" width="8.57421875" style="1" bestFit="1" customWidth="1"/>
    <col min="7" max="7" width="9.00390625" style="1" customWidth="1"/>
    <col min="8" max="8" width="9.140625" style="1" bestFit="1" customWidth="1"/>
    <col min="9" max="9" width="7.7109375" style="2" customWidth="1"/>
    <col min="10" max="10" width="0.5625" style="1" customWidth="1"/>
    <col min="11" max="16384" width="11.421875" style="50" customWidth="1"/>
  </cols>
  <sheetData>
    <row r="1" spans="2:10" ht="14.25" thickBot="1" thickTop="1">
      <c r="B1" s="175" t="s">
        <v>33</v>
      </c>
      <c r="C1" s="175"/>
      <c r="D1" s="175"/>
      <c r="E1" s="175"/>
      <c r="F1" s="175"/>
      <c r="G1" s="175"/>
      <c r="H1" s="176"/>
      <c r="I1" s="26"/>
      <c r="J1" s="30"/>
    </row>
    <row r="2" spans="2:9" ht="14.25" thickBot="1" thickTop="1">
      <c r="B2" s="27" t="s">
        <v>38</v>
      </c>
      <c r="C2" s="118"/>
      <c r="D2" s="130"/>
      <c r="E2" s="25"/>
      <c r="F2" s="25"/>
      <c r="G2" s="25"/>
      <c r="H2" s="26"/>
      <c r="I2" s="1"/>
    </row>
    <row r="3" spans="2:9" ht="9.75" customHeight="1" thickBot="1" thickTop="1">
      <c r="B3" s="25"/>
      <c r="C3" s="118"/>
      <c r="D3" s="130"/>
      <c r="E3" s="25"/>
      <c r="F3" s="25"/>
      <c r="G3" s="25"/>
      <c r="H3" s="26"/>
      <c r="I3" s="1"/>
    </row>
    <row r="4" spans="2:9" ht="14.25" thickBot="1" thickTop="1">
      <c r="B4" s="175" t="s">
        <v>137</v>
      </c>
      <c r="C4" s="175"/>
      <c r="D4" s="175"/>
      <c r="E4" s="175"/>
      <c r="F4" s="175"/>
      <c r="G4" s="175"/>
      <c r="H4" s="176"/>
      <c r="I4" s="1"/>
    </row>
    <row r="5" spans="2:10" ht="4.5" customHeight="1" thickBot="1" thickTop="1">
      <c r="B5" s="50"/>
      <c r="C5" s="119"/>
      <c r="D5" s="131"/>
      <c r="E5" s="50"/>
      <c r="F5" s="50"/>
      <c r="G5" s="50"/>
      <c r="H5" s="50"/>
      <c r="I5" s="24"/>
      <c r="J5"/>
    </row>
    <row r="6" spans="2:10" ht="14.25" thickBot="1" thickTop="1">
      <c r="B6" s="204" t="s">
        <v>124</v>
      </c>
      <c r="C6" s="175"/>
      <c r="D6" s="175"/>
      <c r="E6" s="175"/>
      <c r="F6" s="175"/>
      <c r="G6" s="175"/>
      <c r="H6" s="176"/>
      <c r="I6" s="106"/>
      <c r="J6"/>
    </row>
    <row r="7" spans="1:10" ht="6.75" customHeight="1" thickTop="1">
      <c r="A7" s="99"/>
      <c r="B7" s="107"/>
      <c r="C7" s="120"/>
      <c r="D7" s="132"/>
      <c r="E7" s="108"/>
      <c r="F7" s="108"/>
      <c r="G7" s="108"/>
      <c r="H7" s="50"/>
      <c r="I7" s="50"/>
      <c r="J7" s="50"/>
    </row>
    <row r="8" spans="1:10" ht="3.75" customHeight="1" thickBot="1">
      <c r="A8" s="90"/>
      <c r="B8" s="91"/>
      <c r="C8" s="92"/>
      <c r="D8" s="133"/>
      <c r="E8" s="91"/>
      <c r="F8" s="3"/>
      <c r="G8" s="3"/>
      <c r="H8" s="3"/>
      <c r="I8" s="4"/>
      <c r="J8" s="9"/>
    </row>
    <row r="9" spans="1:10" ht="24.75" customHeight="1" thickBot="1">
      <c r="A9" s="7"/>
      <c r="B9" s="155" t="s">
        <v>123</v>
      </c>
      <c r="C9" s="183" t="s">
        <v>34</v>
      </c>
      <c r="D9" s="184"/>
      <c r="E9" s="11" t="s">
        <v>0</v>
      </c>
      <c r="F9" s="11" t="s">
        <v>3</v>
      </c>
      <c r="G9" s="11" t="s">
        <v>1</v>
      </c>
      <c r="H9" s="11" t="s">
        <v>4</v>
      </c>
      <c r="I9" s="11" t="s">
        <v>2</v>
      </c>
      <c r="J9" s="5"/>
    </row>
    <row r="10" spans="1:10" ht="19.5" customHeight="1" thickBot="1">
      <c r="A10" s="7"/>
      <c r="B10" s="112" t="s">
        <v>43</v>
      </c>
      <c r="C10" s="17" t="s">
        <v>5</v>
      </c>
      <c r="D10" s="147" t="s">
        <v>84</v>
      </c>
      <c r="E10" s="13">
        <v>83</v>
      </c>
      <c r="F10" s="14">
        <f>+E10/$I10</f>
        <v>0.4256410256410256</v>
      </c>
      <c r="G10" s="13">
        <v>112</v>
      </c>
      <c r="H10" s="14">
        <f>+G10/$I10</f>
        <v>0.5743589743589743</v>
      </c>
      <c r="I10" s="73">
        <f>E10+G10</f>
        <v>195</v>
      </c>
      <c r="J10" s="5"/>
    </row>
    <row r="11" spans="1:10" ht="19.5" customHeight="1" thickBot="1">
      <c r="A11" s="7"/>
      <c r="B11" s="113" t="s">
        <v>44</v>
      </c>
      <c r="C11" s="18" t="s">
        <v>5</v>
      </c>
      <c r="D11" s="135" t="s">
        <v>8</v>
      </c>
      <c r="E11" s="15">
        <v>1537</v>
      </c>
      <c r="F11" s="16">
        <f>+E11/$I11</f>
        <v>0.5196078431372549</v>
      </c>
      <c r="G11" s="15">
        <v>1421</v>
      </c>
      <c r="H11" s="16">
        <f>+G11/$I11</f>
        <v>0.4803921568627451</v>
      </c>
      <c r="I11" s="75">
        <f aca="true" t="shared" si="0" ref="I11:I97">E11+G11</f>
        <v>2958</v>
      </c>
      <c r="J11" s="5"/>
    </row>
    <row r="12" spans="1:10" ht="19.5" customHeight="1" thickBot="1">
      <c r="A12" s="7"/>
      <c r="B12" s="178" t="s">
        <v>45</v>
      </c>
      <c r="C12" s="17" t="s">
        <v>5</v>
      </c>
      <c r="D12" s="134" t="s">
        <v>9</v>
      </c>
      <c r="E12" s="13">
        <v>208</v>
      </c>
      <c r="F12" s="14">
        <f>+E12/$I12</f>
        <v>0.15499254843517138</v>
      </c>
      <c r="G12" s="13">
        <v>1134</v>
      </c>
      <c r="H12" s="14">
        <f>+G12/$I12</f>
        <v>0.8450074515648286</v>
      </c>
      <c r="I12" s="73">
        <f t="shared" si="0"/>
        <v>1342</v>
      </c>
      <c r="J12" s="5"/>
    </row>
    <row r="13" spans="1:10" ht="19.5" customHeight="1" thickBot="1">
      <c r="A13" s="7"/>
      <c r="B13" s="179"/>
      <c r="C13" s="17" t="s">
        <v>10</v>
      </c>
      <c r="D13" s="134" t="s">
        <v>11</v>
      </c>
      <c r="E13" s="13">
        <v>84</v>
      </c>
      <c r="F13" s="14">
        <f>+E13/$I13</f>
        <v>0.24489795918367346</v>
      </c>
      <c r="G13" s="13">
        <v>259</v>
      </c>
      <c r="H13" s="14">
        <f>+G13/$I13</f>
        <v>0.7551020408163265</v>
      </c>
      <c r="I13" s="73">
        <f t="shared" si="0"/>
        <v>343</v>
      </c>
      <c r="J13" s="5"/>
    </row>
    <row r="14" spans="1:10" ht="19.5" customHeight="1" thickBot="1">
      <c r="A14" s="7"/>
      <c r="B14" s="180"/>
      <c r="C14" s="181" t="s">
        <v>39</v>
      </c>
      <c r="D14" s="182"/>
      <c r="E14" s="21">
        <f>SUM(E12:E13)</f>
        <v>292</v>
      </c>
      <c r="F14" s="110">
        <f>E14/I14</f>
        <v>0.17329376854599407</v>
      </c>
      <c r="G14" s="21">
        <f>SUM(G12:G13)</f>
        <v>1393</v>
      </c>
      <c r="H14" s="110">
        <f>G14/I14</f>
        <v>0.8267062314540059</v>
      </c>
      <c r="I14" s="73">
        <f t="shared" si="0"/>
        <v>1685</v>
      </c>
      <c r="J14" s="5"/>
    </row>
    <row r="15" spans="1:10" ht="19.5" customHeight="1" thickBot="1">
      <c r="A15" s="7"/>
      <c r="B15" s="113" t="s">
        <v>46</v>
      </c>
      <c r="C15" s="18" t="s">
        <v>5</v>
      </c>
      <c r="D15" s="153" t="s">
        <v>85</v>
      </c>
      <c r="E15" s="15">
        <v>270</v>
      </c>
      <c r="F15" s="16">
        <f>+E15/$I15</f>
        <v>0.178335535006605</v>
      </c>
      <c r="G15" s="15">
        <v>1244</v>
      </c>
      <c r="H15" s="16">
        <f>+G15/$I15</f>
        <v>0.821664464993395</v>
      </c>
      <c r="I15" s="75">
        <f t="shared" si="0"/>
        <v>1514</v>
      </c>
      <c r="J15" s="5"/>
    </row>
    <row r="16" spans="1:10" ht="19.5" customHeight="1" thickBot="1">
      <c r="A16" s="7"/>
      <c r="B16" s="178" t="s">
        <v>47</v>
      </c>
      <c r="C16" s="17" t="s">
        <v>5</v>
      </c>
      <c r="D16" s="134" t="s">
        <v>9</v>
      </c>
      <c r="E16" s="13">
        <v>632</v>
      </c>
      <c r="F16" s="14">
        <f>+E16/$I16</f>
        <v>0.2427967729542835</v>
      </c>
      <c r="G16" s="13">
        <v>1971</v>
      </c>
      <c r="H16" s="14">
        <f>+G16/$I16</f>
        <v>0.7572032270457165</v>
      </c>
      <c r="I16" s="73">
        <f t="shared" si="0"/>
        <v>2603</v>
      </c>
      <c r="J16" s="5"/>
    </row>
    <row r="17" spans="1:10" ht="19.5" customHeight="1" thickBot="1">
      <c r="A17" s="7"/>
      <c r="B17" s="179"/>
      <c r="C17" s="17" t="s">
        <v>10</v>
      </c>
      <c r="D17" s="147" t="s">
        <v>86</v>
      </c>
      <c r="E17" s="13">
        <v>214</v>
      </c>
      <c r="F17" s="14">
        <f>+E17/$I17</f>
        <v>0.535</v>
      </c>
      <c r="G17" s="13">
        <v>186</v>
      </c>
      <c r="H17" s="14">
        <f>+G17/$I17</f>
        <v>0.465</v>
      </c>
      <c r="I17" s="73">
        <f t="shared" si="0"/>
        <v>400</v>
      </c>
      <c r="J17" s="5"/>
    </row>
    <row r="18" spans="1:10" ht="19.5" customHeight="1" thickBot="1">
      <c r="A18" s="7"/>
      <c r="B18" s="180"/>
      <c r="C18" s="181" t="s">
        <v>40</v>
      </c>
      <c r="D18" s="207"/>
      <c r="E18" s="21">
        <f>SUM(E16:E17)</f>
        <v>846</v>
      </c>
      <c r="F18" s="110">
        <f>E18/I18</f>
        <v>0.2817182817182817</v>
      </c>
      <c r="G18" s="21">
        <f>SUM(G16:G17)</f>
        <v>2157</v>
      </c>
      <c r="H18" s="110">
        <f>G18/I18</f>
        <v>0.7182817182817183</v>
      </c>
      <c r="I18" s="73">
        <f t="shared" si="0"/>
        <v>3003</v>
      </c>
      <c r="J18" s="5"/>
    </row>
    <row r="19" spans="1:10" ht="19.5" customHeight="1" thickBot="1">
      <c r="A19" s="7"/>
      <c r="B19" s="201" t="s">
        <v>48</v>
      </c>
      <c r="C19" s="18" t="s">
        <v>5</v>
      </c>
      <c r="D19" s="135" t="s">
        <v>14</v>
      </c>
      <c r="E19" s="15">
        <v>271</v>
      </c>
      <c r="F19" s="16">
        <f>+E19/$I19</f>
        <v>0.267258382642998</v>
      </c>
      <c r="G19" s="15">
        <v>743</v>
      </c>
      <c r="H19" s="16">
        <f>+G19/$I19</f>
        <v>0.7327416173570019</v>
      </c>
      <c r="I19" s="75">
        <f t="shared" si="0"/>
        <v>1014</v>
      </c>
      <c r="J19" s="5"/>
    </row>
    <row r="20" spans="1:10" ht="19.5" customHeight="1" thickBot="1">
      <c r="A20" s="7"/>
      <c r="B20" s="202"/>
      <c r="C20" s="18" t="s">
        <v>10</v>
      </c>
      <c r="D20" s="153" t="s">
        <v>87</v>
      </c>
      <c r="E20" s="15">
        <v>70</v>
      </c>
      <c r="F20" s="16">
        <f>+E20/$I20</f>
        <v>0.3482587064676617</v>
      </c>
      <c r="G20" s="15">
        <v>131</v>
      </c>
      <c r="H20" s="16">
        <f>+G20/$I20</f>
        <v>0.6517412935323383</v>
      </c>
      <c r="I20" s="75">
        <f t="shared" si="0"/>
        <v>201</v>
      </c>
      <c r="J20" s="5"/>
    </row>
    <row r="21" spans="1:10" ht="19.5" customHeight="1" thickBot="1">
      <c r="A21" s="7"/>
      <c r="B21" s="203"/>
      <c r="C21" s="205" t="s">
        <v>41</v>
      </c>
      <c r="D21" s="208"/>
      <c r="E21" s="22">
        <f>SUM(E19:E20)</f>
        <v>341</v>
      </c>
      <c r="F21" s="110">
        <f>E21/I21</f>
        <v>0.2806584362139918</v>
      </c>
      <c r="G21" s="22">
        <f>SUM(G19:G20)</f>
        <v>874</v>
      </c>
      <c r="H21" s="110">
        <f>G21/I21</f>
        <v>0.7193415637860082</v>
      </c>
      <c r="I21" s="75">
        <f t="shared" si="0"/>
        <v>1215</v>
      </c>
      <c r="J21" s="5"/>
    </row>
    <row r="22" spans="1:10" ht="19.5" customHeight="1" thickBot="1">
      <c r="A22" s="7"/>
      <c r="B22" s="112" t="s">
        <v>49</v>
      </c>
      <c r="C22" s="17" t="s">
        <v>6</v>
      </c>
      <c r="D22" s="147" t="s">
        <v>88</v>
      </c>
      <c r="E22" s="13">
        <v>177</v>
      </c>
      <c r="F22" s="14">
        <f aca="true" t="shared" si="1" ref="F22:F34">+E22/$I22</f>
        <v>0.10085470085470086</v>
      </c>
      <c r="G22" s="13">
        <v>1578</v>
      </c>
      <c r="H22" s="14">
        <f aca="true" t="shared" si="2" ref="H22:H34">+G22/$I22</f>
        <v>0.8991452991452992</v>
      </c>
      <c r="I22" s="73">
        <f t="shared" si="0"/>
        <v>1755</v>
      </c>
      <c r="J22" s="5"/>
    </row>
    <row r="23" spans="1:10" ht="19.5" customHeight="1" thickBot="1">
      <c r="A23" s="7"/>
      <c r="B23" s="113" t="s">
        <v>50</v>
      </c>
      <c r="C23" s="18" t="s">
        <v>5</v>
      </c>
      <c r="D23" s="135" t="s">
        <v>8</v>
      </c>
      <c r="E23" s="148">
        <v>522</v>
      </c>
      <c r="F23" s="16">
        <f t="shared" si="1"/>
        <v>0.46235606731620904</v>
      </c>
      <c r="G23" s="148">
        <v>607</v>
      </c>
      <c r="H23" s="16">
        <f t="shared" si="2"/>
        <v>0.537643932683791</v>
      </c>
      <c r="I23" s="75">
        <f t="shared" si="0"/>
        <v>1129</v>
      </c>
      <c r="J23" s="5"/>
    </row>
    <row r="24" spans="1:10" ht="19.5" customHeight="1" thickBot="1">
      <c r="A24" s="7"/>
      <c r="B24" s="178" t="s">
        <v>51</v>
      </c>
      <c r="C24" s="17" t="s">
        <v>24</v>
      </c>
      <c r="D24" s="147" t="s">
        <v>75</v>
      </c>
      <c r="E24" s="149">
        <v>1</v>
      </c>
      <c r="F24" s="14">
        <f t="shared" si="1"/>
        <v>0.125</v>
      </c>
      <c r="G24" s="149">
        <v>7</v>
      </c>
      <c r="H24" s="14">
        <f t="shared" si="2"/>
        <v>0.875</v>
      </c>
      <c r="I24" s="73">
        <f t="shared" si="0"/>
        <v>8</v>
      </c>
      <c r="J24" s="5"/>
    </row>
    <row r="25" spans="1:10" ht="19.5" customHeight="1" thickBot="1">
      <c r="A25" s="7"/>
      <c r="B25" s="179"/>
      <c r="C25" s="17" t="s">
        <v>25</v>
      </c>
      <c r="D25" s="147" t="s">
        <v>78</v>
      </c>
      <c r="E25" s="173">
        <v>0</v>
      </c>
      <c r="F25" s="151">
        <f t="shared" si="1"/>
        <v>0</v>
      </c>
      <c r="G25" s="149">
        <v>7</v>
      </c>
      <c r="H25" s="150">
        <f t="shared" si="2"/>
        <v>1</v>
      </c>
      <c r="I25" s="73">
        <f t="shared" si="0"/>
        <v>7</v>
      </c>
      <c r="J25" s="5"/>
    </row>
    <row r="26" spans="1:10" ht="19.5" customHeight="1" thickBot="1">
      <c r="A26" s="7"/>
      <c r="B26" s="179"/>
      <c r="C26" s="17" t="s">
        <v>26</v>
      </c>
      <c r="D26" s="147" t="s">
        <v>76</v>
      </c>
      <c r="E26" s="173">
        <v>0</v>
      </c>
      <c r="F26" s="151">
        <f t="shared" si="1"/>
        <v>0</v>
      </c>
      <c r="G26" s="149">
        <v>3</v>
      </c>
      <c r="H26" s="150">
        <f t="shared" si="2"/>
        <v>1</v>
      </c>
      <c r="I26" s="73">
        <f t="shared" si="0"/>
        <v>3</v>
      </c>
      <c r="J26" s="5"/>
    </row>
    <row r="27" spans="1:10" ht="19.5" customHeight="1" thickBot="1">
      <c r="A27" s="7"/>
      <c r="B27" s="179"/>
      <c r="C27" s="17" t="s">
        <v>27</v>
      </c>
      <c r="D27" s="147" t="s">
        <v>77</v>
      </c>
      <c r="E27" s="149">
        <v>3</v>
      </c>
      <c r="F27" s="14">
        <f t="shared" si="1"/>
        <v>0.2727272727272727</v>
      </c>
      <c r="G27" s="149">
        <v>8</v>
      </c>
      <c r="H27" s="14">
        <f t="shared" si="2"/>
        <v>0.7272727272727273</v>
      </c>
      <c r="I27" s="73">
        <f t="shared" si="0"/>
        <v>11</v>
      </c>
      <c r="J27" s="5"/>
    </row>
    <row r="28" spans="1:10" ht="19.5" customHeight="1" thickBot="1">
      <c r="A28" s="7"/>
      <c r="B28" s="179"/>
      <c r="C28" s="17" t="s">
        <v>28</v>
      </c>
      <c r="D28" s="147" t="s">
        <v>79</v>
      </c>
      <c r="E28" s="149">
        <v>7</v>
      </c>
      <c r="F28" s="14">
        <f t="shared" si="1"/>
        <v>0.21212121212121213</v>
      </c>
      <c r="G28" s="149">
        <v>26</v>
      </c>
      <c r="H28" s="14">
        <f t="shared" si="2"/>
        <v>0.7878787878787878</v>
      </c>
      <c r="I28" s="73">
        <f t="shared" si="0"/>
        <v>33</v>
      </c>
      <c r="J28" s="5"/>
    </row>
    <row r="29" spans="1:10" ht="19.5" customHeight="1" thickBot="1">
      <c r="A29" s="7"/>
      <c r="B29" s="179"/>
      <c r="C29" s="17" t="s">
        <v>29</v>
      </c>
      <c r="D29" s="147" t="s">
        <v>80</v>
      </c>
      <c r="E29" s="173">
        <v>0</v>
      </c>
      <c r="F29" s="14">
        <f t="shared" si="1"/>
        <v>0</v>
      </c>
      <c r="G29" s="149">
        <v>1</v>
      </c>
      <c r="H29" s="14">
        <f t="shared" si="2"/>
        <v>1</v>
      </c>
      <c r="I29" s="73">
        <f t="shared" si="0"/>
        <v>1</v>
      </c>
      <c r="J29" s="5"/>
    </row>
    <row r="30" spans="1:10" ht="19.5" customHeight="1" thickBot="1">
      <c r="A30" s="7"/>
      <c r="B30" s="179"/>
      <c r="C30" s="17" t="s">
        <v>30</v>
      </c>
      <c r="D30" s="147" t="s">
        <v>81</v>
      </c>
      <c r="E30" s="149">
        <v>4</v>
      </c>
      <c r="F30" s="14">
        <f t="shared" si="1"/>
        <v>0.3333333333333333</v>
      </c>
      <c r="G30" s="149">
        <v>8</v>
      </c>
      <c r="H30" s="14">
        <f t="shared" si="2"/>
        <v>0.6666666666666666</v>
      </c>
      <c r="I30" s="73">
        <f t="shared" si="0"/>
        <v>12</v>
      </c>
      <c r="J30" s="5"/>
    </row>
    <row r="31" spans="1:10" ht="19.5" customHeight="1" thickBot="1">
      <c r="A31" s="7"/>
      <c r="B31" s="179"/>
      <c r="C31" s="17" t="s">
        <v>31</v>
      </c>
      <c r="D31" s="147" t="s">
        <v>82</v>
      </c>
      <c r="E31" s="173">
        <v>0</v>
      </c>
      <c r="F31" s="151">
        <f t="shared" si="1"/>
        <v>0</v>
      </c>
      <c r="G31" s="149">
        <v>17</v>
      </c>
      <c r="H31" s="150">
        <f t="shared" si="2"/>
        <v>1</v>
      </c>
      <c r="I31" s="73">
        <f t="shared" si="0"/>
        <v>17</v>
      </c>
      <c r="J31" s="5"/>
    </row>
    <row r="32" spans="1:10" ht="19.5" customHeight="1" thickBot="1">
      <c r="A32" s="7"/>
      <c r="B32" s="179"/>
      <c r="C32" s="17" t="s">
        <v>32</v>
      </c>
      <c r="D32" s="147" t="s">
        <v>83</v>
      </c>
      <c r="E32" s="173">
        <v>0</v>
      </c>
      <c r="F32" s="151">
        <f t="shared" si="1"/>
        <v>0</v>
      </c>
      <c r="G32" s="149">
        <v>2</v>
      </c>
      <c r="H32" s="150">
        <f t="shared" si="2"/>
        <v>1</v>
      </c>
      <c r="I32" s="73">
        <f t="shared" si="0"/>
        <v>2</v>
      </c>
      <c r="J32" s="5"/>
    </row>
    <row r="33" spans="1:10" ht="19.5" customHeight="1" thickBot="1">
      <c r="A33" s="7"/>
      <c r="B33" s="180"/>
      <c r="C33" s="181" t="s">
        <v>42</v>
      </c>
      <c r="D33" s="182"/>
      <c r="E33" s="23">
        <f>SUM(E24:E32)</f>
        <v>15</v>
      </c>
      <c r="F33" s="109">
        <f t="shared" si="1"/>
        <v>0.1595744680851064</v>
      </c>
      <c r="G33" s="23">
        <f>SUM(G24:G32)</f>
        <v>79</v>
      </c>
      <c r="H33" s="109">
        <f t="shared" si="2"/>
        <v>0.8404255319148937</v>
      </c>
      <c r="I33" s="73">
        <f t="shared" si="0"/>
        <v>94</v>
      </c>
      <c r="J33" s="5"/>
    </row>
    <row r="34" spans="1:10" s="51" customFormat="1" ht="19.5" customHeight="1">
      <c r="A34" s="8"/>
      <c r="B34" s="199" t="s">
        <v>133</v>
      </c>
      <c r="C34" s="200"/>
      <c r="D34" s="200"/>
      <c r="E34" s="69">
        <f>E33+E23+E22+E21+E18+E15+E14+E11+E10</f>
        <v>4083</v>
      </c>
      <c r="F34" s="70">
        <f t="shared" si="1"/>
        <v>0.30137289636846765</v>
      </c>
      <c r="G34" s="69">
        <f>G33+G23+G22+G21+G18+G15+G14+G11+G10</f>
        <v>9465</v>
      </c>
      <c r="H34" s="70">
        <f t="shared" si="2"/>
        <v>0.6986271036315324</v>
      </c>
      <c r="I34" s="71">
        <f>I33+I23+I22+I21+I18+I15+I14+I11+I10</f>
        <v>13548</v>
      </c>
      <c r="J34" s="6"/>
    </row>
    <row r="35" spans="1:10" s="51" customFormat="1" ht="3.75" customHeight="1">
      <c r="A35" s="35"/>
      <c r="B35" s="31"/>
      <c r="C35" s="121"/>
      <c r="D35" s="136"/>
      <c r="E35" s="32"/>
      <c r="F35" s="33"/>
      <c r="G35" s="32"/>
      <c r="H35" s="33"/>
      <c r="I35" s="32"/>
      <c r="J35" s="34"/>
    </row>
    <row r="36" spans="1:10" s="29" customFormat="1" ht="12.75">
      <c r="A36" s="37"/>
      <c r="C36" s="122"/>
      <c r="J36" s="38"/>
    </row>
    <row r="37" spans="1:10" s="29" customFormat="1" ht="12.75">
      <c r="A37" s="39"/>
      <c r="C37" s="122"/>
      <c r="J37" s="40"/>
    </row>
    <row r="38" spans="1:10" s="29" customFormat="1" ht="3" customHeight="1" thickBot="1">
      <c r="A38" s="41"/>
      <c r="B38" s="42"/>
      <c r="C38" s="123"/>
      <c r="D38" s="42"/>
      <c r="E38" s="42"/>
      <c r="F38" s="42"/>
      <c r="G38" s="42"/>
      <c r="H38" s="42"/>
      <c r="I38" s="42"/>
      <c r="J38" s="43"/>
    </row>
    <row r="39" spans="1:10" s="29" customFormat="1" ht="19.5" customHeight="1" thickBot="1">
      <c r="A39" s="28"/>
      <c r="B39" s="155" t="s">
        <v>123</v>
      </c>
      <c r="C39" s="183" t="s">
        <v>36</v>
      </c>
      <c r="D39" s="184"/>
      <c r="E39" s="11" t="s">
        <v>0</v>
      </c>
      <c r="F39" s="11" t="s">
        <v>3</v>
      </c>
      <c r="G39" s="11" t="s">
        <v>1</v>
      </c>
      <c r="H39" s="11" t="s">
        <v>4</v>
      </c>
      <c r="I39" s="11" t="s">
        <v>2</v>
      </c>
      <c r="J39" s="36"/>
    </row>
    <row r="40" spans="1:10" s="53" customFormat="1" ht="19.5" customHeight="1" thickBot="1">
      <c r="A40" s="7"/>
      <c r="B40" s="112" t="s">
        <v>43</v>
      </c>
      <c r="C40" s="17" t="s">
        <v>7</v>
      </c>
      <c r="D40" s="147" t="s">
        <v>89</v>
      </c>
      <c r="E40" s="13">
        <v>30</v>
      </c>
      <c r="F40" s="14">
        <f>+E40/$I40</f>
        <v>0.5084745762711864</v>
      </c>
      <c r="G40" s="13">
        <v>29</v>
      </c>
      <c r="H40" s="14">
        <f>+G40/$I40</f>
        <v>0.4915254237288136</v>
      </c>
      <c r="I40" s="73">
        <f t="shared" si="0"/>
        <v>59</v>
      </c>
      <c r="J40" s="5"/>
    </row>
    <row r="41" spans="1:10" s="53" customFormat="1" ht="19.5" customHeight="1" thickBot="1">
      <c r="A41" s="7"/>
      <c r="B41" s="201" t="s">
        <v>45</v>
      </c>
      <c r="C41" s="18" t="s">
        <v>6</v>
      </c>
      <c r="D41" s="153" t="s">
        <v>90</v>
      </c>
      <c r="E41" s="15">
        <v>8</v>
      </c>
      <c r="F41" s="16">
        <f>+E41/$I41</f>
        <v>0.08695652173913043</v>
      </c>
      <c r="G41" s="15">
        <v>84</v>
      </c>
      <c r="H41" s="16">
        <f>+G41/$I41</f>
        <v>0.9130434782608695</v>
      </c>
      <c r="I41" s="75">
        <f t="shared" si="0"/>
        <v>92</v>
      </c>
      <c r="J41" s="5"/>
    </row>
    <row r="42" spans="1:10" s="53" customFormat="1" ht="19.5" customHeight="1" thickBot="1">
      <c r="A42" s="7"/>
      <c r="B42" s="202"/>
      <c r="C42" s="18" t="s">
        <v>7</v>
      </c>
      <c r="D42" s="153" t="s">
        <v>91</v>
      </c>
      <c r="E42" s="15">
        <v>125</v>
      </c>
      <c r="F42" s="16">
        <f>+E42/$I42</f>
        <v>0.25201612903225806</v>
      </c>
      <c r="G42" s="15">
        <v>371</v>
      </c>
      <c r="H42" s="16">
        <f>+G42/$I42</f>
        <v>0.7479838709677419</v>
      </c>
      <c r="I42" s="75">
        <f t="shared" si="0"/>
        <v>496</v>
      </c>
      <c r="J42" s="5"/>
    </row>
    <row r="43" spans="1:10" s="53" customFormat="1" ht="19.5" customHeight="1" thickBot="1">
      <c r="A43" s="7"/>
      <c r="B43" s="203"/>
      <c r="C43" s="205" t="s">
        <v>39</v>
      </c>
      <c r="D43" s="206"/>
      <c r="E43" s="22">
        <f>SUM(E41:E42)</f>
        <v>133</v>
      </c>
      <c r="F43" s="110">
        <f>E43/I43</f>
        <v>0.2261904761904762</v>
      </c>
      <c r="G43" s="22">
        <f>SUM(G41:G42)</f>
        <v>455</v>
      </c>
      <c r="H43" s="110">
        <f>G43/I43</f>
        <v>0.7738095238095238</v>
      </c>
      <c r="I43" s="75">
        <f>SUM(I41:I42)</f>
        <v>588</v>
      </c>
      <c r="J43" s="5"/>
    </row>
    <row r="44" spans="1:10" s="53" customFormat="1" ht="19.5" customHeight="1" thickBot="1">
      <c r="A44" s="7"/>
      <c r="B44" s="112" t="s">
        <v>46</v>
      </c>
      <c r="C44" s="17" t="s">
        <v>6</v>
      </c>
      <c r="D44" s="147" t="s">
        <v>92</v>
      </c>
      <c r="E44" s="13">
        <v>19</v>
      </c>
      <c r="F44" s="14">
        <f>+E44/$I44</f>
        <v>0.09644670050761421</v>
      </c>
      <c r="G44" s="13">
        <v>178</v>
      </c>
      <c r="H44" s="14">
        <f>+G44/$I44</f>
        <v>0.9035532994923858</v>
      </c>
      <c r="I44" s="73">
        <f t="shared" si="0"/>
        <v>197</v>
      </c>
      <c r="J44" s="5"/>
    </row>
    <row r="45" spans="1:10" s="53" customFormat="1" ht="19.5" customHeight="1" thickBot="1">
      <c r="A45" s="7"/>
      <c r="B45" s="201" t="s">
        <v>47</v>
      </c>
      <c r="C45" s="18" t="s">
        <v>7</v>
      </c>
      <c r="D45" s="153" t="s">
        <v>91</v>
      </c>
      <c r="E45" s="15">
        <v>31</v>
      </c>
      <c r="F45" s="16">
        <f>+E45/$I45</f>
        <v>0.20261437908496732</v>
      </c>
      <c r="G45" s="15">
        <v>122</v>
      </c>
      <c r="H45" s="16">
        <f>+G45/$I45</f>
        <v>0.7973856209150327</v>
      </c>
      <c r="I45" s="75">
        <f t="shared" si="0"/>
        <v>153</v>
      </c>
      <c r="J45" s="5"/>
    </row>
    <row r="46" spans="1:10" s="53" customFormat="1" ht="19.5" customHeight="1" thickBot="1">
      <c r="A46" s="7"/>
      <c r="B46" s="202"/>
      <c r="C46" s="18" t="s">
        <v>12</v>
      </c>
      <c r="D46" s="135" t="s">
        <v>13</v>
      </c>
      <c r="E46" s="15">
        <v>33</v>
      </c>
      <c r="F46" s="16">
        <f>+E46/$I46</f>
        <v>0.33</v>
      </c>
      <c r="G46" s="15">
        <v>67</v>
      </c>
      <c r="H46" s="16">
        <f>+G46/$I46</f>
        <v>0.67</v>
      </c>
      <c r="I46" s="75">
        <f t="shared" si="0"/>
        <v>100</v>
      </c>
      <c r="J46" s="5"/>
    </row>
    <row r="47" spans="1:10" s="53" customFormat="1" ht="19.5" customHeight="1" thickBot="1">
      <c r="A47" s="7"/>
      <c r="B47" s="203"/>
      <c r="C47" s="205" t="s">
        <v>40</v>
      </c>
      <c r="D47" s="206"/>
      <c r="E47" s="22">
        <f>SUM(E45:E46)</f>
        <v>64</v>
      </c>
      <c r="F47" s="110">
        <f>E47/I47</f>
        <v>0.25296442687747034</v>
      </c>
      <c r="G47" s="22">
        <f>SUM(G45:G46)</f>
        <v>189</v>
      </c>
      <c r="H47" s="110">
        <f>G47/I47</f>
        <v>0.7470355731225297</v>
      </c>
      <c r="I47" s="75">
        <f t="shared" si="0"/>
        <v>253</v>
      </c>
      <c r="J47" s="5"/>
    </row>
    <row r="48" spans="1:10" s="53" customFormat="1" ht="19.5" customHeight="1" thickBot="1">
      <c r="A48" s="7"/>
      <c r="B48" s="178" t="s">
        <v>52</v>
      </c>
      <c r="C48" s="17" t="s">
        <v>10</v>
      </c>
      <c r="D48" s="147" t="s">
        <v>93</v>
      </c>
      <c r="E48" s="13">
        <v>17</v>
      </c>
      <c r="F48" s="14">
        <f>+E48/$I48</f>
        <v>0.2361111111111111</v>
      </c>
      <c r="G48" s="13">
        <v>55</v>
      </c>
      <c r="H48" s="14">
        <f>+G48/$I48</f>
        <v>0.7638888888888888</v>
      </c>
      <c r="I48" s="73">
        <f t="shared" si="0"/>
        <v>72</v>
      </c>
      <c r="J48" s="5"/>
    </row>
    <row r="49" spans="1:10" s="53" customFormat="1" ht="19.5" customHeight="1" thickBot="1">
      <c r="A49" s="7"/>
      <c r="B49" s="179"/>
      <c r="C49" s="17" t="s">
        <v>12</v>
      </c>
      <c r="D49" s="147" t="s">
        <v>94</v>
      </c>
      <c r="E49" s="13">
        <v>4</v>
      </c>
      <c r="F49" s="14">
        <f>+E49/$I49</f>
        <v>0.2</v>
      </c>
      <c r="G49" s="13">
        <v>16</v>
      </c>
      <c r="H49" s="14">
        <f>+G49/$I49</f>
        <v>0.8</v>
      </c>
      <c r="I49" s="73">
        <f t="shared" si="0"/>
        <v>20</v>
      </c>
      <c r="J49" s="5"/>
    </row>
    <row r="50" spans="1:10" s="53" customFormat="1" ht="19.5" customHeight="1" thickBot="1">
      <c r="A50" s="7"/>
      <c r="B50" s="180"/>
      <c r="C50" s="181" t="s">
        <v>65</v>
      </c>
      <c r="D50" s="182"/>
      <c r="E50" s="21">
        <f>SUM(E48:E49)</f>
        <v>21</v>
      </c>
      <c r="F50" s="110">
        <f>E50/I50</f>
        <v>0.22826086956521738</v>
      </c>
      <c r="G50" s="21">
        <f>SUM(G48:G49)</f>
        <v>71</v>
      </c>
      <c r="H50" s="110">
        <f>G50/I50</f>
        <v>0.7717391304347826</v>
      </c>
      <c r="I50" s="73">
        <f t="shared" si="0"/>
        <v>92</v>
      </c>
      <c r="J50" s="5"/>
    </row>
    <row r="51" spans="1:10" s="53" customFormat="1" ht="19.5" customHeight="1" thickBot="1">
      <c r="A51" s="7"/>
      <c r="B51" s="113" t="s">
        <v>53</v>
      </c>
      <c r="C51" s="18" t="s">
        <v>10</v>
      </c>
      <c r="D51" s="153" t="s">
        <v>95</v>
      </c>
      <c r="E51" s="15">
        <v>33</v>
      </c>
      <c r="F51" s="16">
        <f>+E51/$I51</f>
        <v>0.24444444444444444</v>
      </c>
      <c r="G51" s="15">
        <v>102</v>
      </c>
      <c r="H51" s="16">
        <f>+G51/$I51</f>
        <v>0.7555555555555555</v>
      </c>
      <c r="I51" s="75">
        <f t="shared" si="0"/>
        <v>135</v>
      </c>
      <c r="J51" s="5"/>
    </row>
    <row r="52" spans="1:10" s="53" customFormat="1" ht="19.5" customHeight="1" thickBot="1">
      <c r="A52" s="7"/>
      <c r="B52" s="112" t="s">
        <v>54</v>
      </c>
      <c r="C52" s="17" t="s">
        <v>7</v>
      </c>
      <c r="D52" s="147" t="s">
        <v>96</v>
      </c>
      <c r="E52" s="13">
        <v>41</v>
      </c>
      <c r="F52" s="14">
        <f>+E52/$I52</f>
        <v>0.40594059405940597</v>
      </c>
      <c r="G52" s="13">
        <v>60</v>
      </c>
      <c r="H52" s="14">
        <f>+G52/$I52</f>
        <v>0.594059405940594</v>
      </c>
      <c r="I52" s="73">
        <f t="shared" si="0"/>
        <v>101</v>
      </c>
      <c r="J52" s="5"/>
    </row>
    <row r="53" spans="1:10" s="53" customFormat="1" ht="19.5" customHeight="1" thickBot="1">
      <c r="A53" s="7"/>
      <c r="B53" s="113" t="s">
        <v>55</v>
      </c>
      <c r="C53" s="18" t="s">
        <v>20</v>
      </c>
      <c r="D53" s="135" t="s">
        <v>21</v>
      </c>
      <c r="E53" s="15">
        <v>13</v>
      </c>
      <c r="F53" s="16">
        <f>+E53/$I53</f>
        <v>0.22807017543859648</v>
      </c>
      <c r="G53" s="15">
        <v>44</v>
      </c>
      <c r="H53" s="16">
        <f>+G53/$I53</f>
        <v>0.7719298245614035</v>
      </c>
      <c r="I53" s="75">
        <f t="shared" si="0"/>
        <v>57</v>
      </c>
      <c r="J53" s="5"/>
    </row>
    <row r="54" spans="1:10" s="53" customFormat="1" ht="19.5" customHeight="1" thickBot="1">
      <c r="A54" s="7"/>
      <c r="B54" s="112" t="s">
        <v>56</v>
      </c>
      <c r="C54" s="17" t="s">
        <v>23</v>
      </c>
      <c r="D54" s="147" t="s">
        <v>90</v>
      </c>
      <c r="E54" s="13">
        <v>6</v>
      </c>
      <c r="F54" s="14">
        <f>+E54/$I54</f>
        <v>0.10344827586206896</v>
      </c>
      <c r="G54" s="13">
        <v>52</v>
      </c>
      <c r="H54" s="14">
        <f>+G54/$I54</f>
        <v>0.896551724137931</v>
      </c>
      <c r="I54" s="73">
        <f t="shared" si="0"/>
        <v>58</v>
      </c>
      <c r="J54" s="5"/>
    </row>
    <row r="55" spans="1:10" s="54" customFormat="1" ht="19.5" customHeight="1">
      <c r="A55" s="8"/>
      <c r="B55" s="209" t="s">
        <v>125</v>
      </c>
      <c r="C55" s="210"/>
      <c r="D55" s="210"/>
      <c r="E55" s="67">
        <f>E40+E43+E44+E47+E50+E51+E52+E53+E54</f>
        <v>360</v>
      </c>
      <c r="F55" s="68">
        <f>+E55/$I55</f>
        <v>0.23376623376623376</v>
      </c>
      <c r="G55" s="67">
        <f>G40+G43+G44+G47+G50+G51+G52+G53+G54</f>
        <v>1180</v>
      </c>
      <c r="H55" s="68">
        <f>+G55/$I55</f>
        <v>0.7662337662337663</v>
      </c>
      <c r="I55" s="67">
        <f>I40+I43+I44+I47+I50+I51+I52+I53+I54</f>
        <v>1540</v>
      </c>
      <c r="J55" s="6"/>
    </row>
    <row r="56" spans="1:10" s="47" customFormat="1" ht="3.75" customHeight="1">
      <c r="A56" s="156"/>
      <c r="B56" s="65"/>
      <c r="C56" s="124"/>
      <c r="D56" s="137"/>
      <c r="E56" s="66"/>
      <c r="F56" s="158"/>
      <c r="G56" s="159"/>
      <c r="H56" s="158"/>
      <c r="I56" s="159"/>
      <c r="J56" s="160"/>
    </row>
    <row r="57" spans="2:9" s="47" customFormat="1" ht="12.75">
      <c r="B57" s="44"/>
      <c r="C57" s="125"/>
      <c r="D57" s="138"/>
      <c r="E57" s="45"/>
      <c r="F57" s="157"/>
      <c r="G57" s="63"/>
      <c r="H57" s="157"/>
      <c r="I57" s="63"/>
    </row>
    <row r="58" spans="2:9" s="47" customFormat="1" ht="12.75">
      <c r="B58" s="44"/>
      <c r="C58" s="125"/>
      <c r="D58" s="138"/>
      <c r="E58" s="45"/>
      <c r="F58" s="157"/>
      <c r="G58" s="63"/>
      <c r="H58" s="157"/>
      <c r="I58" s="63"/>
    </row>
    <row r="59" spans="1:10" s="39" customFormat="1" ht="3.75" customHeight="1" thickBot="1">
      <c r="A59" s="41"/>
      <c r="B59" s="37"/>
      <c r="C59" s="126"/>
      <c r="D59" s="37"/>
      <c r="E59" s="37"/>
      <c r="F59" s="37"/>
      <c r="G59" s="37"/>
      <c r="H59" s="37"/>
      <c r="I59" s="37"/>
      <c r="J59" s="161"/>
    </row>
    <row r="60" spans="1:10" s="54" customFormat="1" ht="19.5" customHeight="1" thickBot="1">
      <c r="A60" s="8"/>
      <c r="B60" s="155" t="s">
        <v>123</v>
      </c>
      <c r="C60" s="183" t="s">
        <v>35</v>
      </c>
      <c r="D60" s="184"/>
      <c r="E60" s="11" t="s">
        <v>0</v>
      </c>
      <c r="F60" s="11" t="s">
        <v>3</v>
      </c>
      <c r="G60" s="11" t="s">
        <v>1</v>
      </c>
      <c r="H60" s="11" t="s">
        <v>4</v>
      </c>
      <c r="I60" s="11" t="s">
        <v>2</v>
      </c>
      <c r="J60" s="162"/>
    </row>
    <row r="61" spans="1:10" s="53" customFormat="1" ht="19.5" customHeight="1" thickBot="1">
      <c r="A61" s="7"/>
      <c r="B61" s="112" t="s">
        <v>43</v>
      </c>
      <c r="C61" s="17" t="s">
        <v>6</v>
      </c>
      <c r="D61" s="147" t="s">
        <v>97</v>
      </c>
      <c r="E61" s="13">
        <v>25</v>
      </c>
      <c r="F61" s="14">
        <f>+E61/$I61</f>
        <v>0.43859649122807015</v>
      </c>
      <c r="G61" s="13">
        <v>32</v>
      </c>
      <c r="H61" s="14">
        <f>+G61/$I61</f>
        <v>0.5614035087719298</v>
      </c>
      <c r="I61" s="73">
        <f t="shared" si="0"/>
        <v>57</v>
      </c>
      <c r="J61" s="163"/>
    </row>
    <row r="62" spans="1:10" s="53" customFormat="1" ht="19.5" customHeight="1" thickBot="1">
      <c r="A62" s="7"/>
      <c r="B62" s="113" t="s">
        <v>48</v>
      </c>
      <c r="C62" s="18" t="s">
        <v>6</v>
      </c>
      <c r="D62" s="153" t="s">
        <v>98</v>
      </c>
      <c r="E62" s="15">
        <v>262</v>
      </c>
      <c r="F62" s="16">
        <f>+E62/$I62</f>
        <v>0.2712215320910973</v>
      </c>
      <c r="G62" s="15">
        <v>704</v>
      </c>
      <c r="H62" s="16">
        <f>+G62/$I62</f>
        <v>0.7287784679089027</v>
      </c>
      <c r="I62" s="75">
        <f t="shared" si="0"/>
        <v>966</v>
      </c>
      <c r="J62" s="163"/>
    </row>
    <row r="63" spans="1:10" s="53" customFormat="1" ht="19.5" customHeight="1" thickBot="1">
      <c r="A63" s="7"/>
      <c r="B63" s="178" t="s">
        <v>49</v>
      </c>
      <c r="C63" s="17" t="s">
        <v>10</v>
      </c>
      <c r="D63" s="147" t="s">
        <v>114</v>
      </c>
      <c r="E63" s="13">
        <v>57</v>
      </c>
      <c r="F63" s="14">
        <f>+E63/$I63</f>
        <v>0.15489130434782608</v>
      </c>
      <c r="G63" s="13">
        <v>311</v>
      </c>
      <c r="H63" s="14">
        <f>+G63/$I63</f>
        <v>0.845108695652174</v>
      </c>
      <c r="I63" s="73">
        <f t="shared" si="0"/>
        <v>368</v>
      </c>
      <c r="J63" s="163"/>
    </row>
    <row r="64" spans="1:10" s="53" customFormat="1" ht="19.5" customHeight="1" thickBot="1">
      <c r="A64" s="7"/>
      <c r="B64" s="179"/>
      <c r="C64" s="17" t="s">
        <v>12</v>
      </c>
      <c r="D64" s="147" t="s">
        <v>116</v>
      </c>
      <c r="E64" s="13">
        <v>30</v>
      </c>
      <c r="F64" s="14">
        <f>+E64/$I64</f>
        <v>0.07556675062972293</v>
      </c>
      <c r="G64" s="13">
        <v>367</v>
      </c>
      <c r="H64" s="14">
        <f>+G64/$I64</f>
        <v>0.924433249370277</v>
      </c>
      <c r="I64" s="73">
        <f t="shared" si="0"/>
        <v>397</v>
      </c>
      <c r="J64" s="163"/>
    </row>
    <row r="65" spans="1:10" s="53" customFormat="1" ht="19.5" customHeight="1" thickBot="1">
      <c r="A65" s="7"/>
      <c r="B65" s="180"/>
      <c r="C65" s="181" t="s">
        <v>64</v>
      </c>
      <c r="D65" s="182"/>
      <c r="E65" s="21">
        <f>SUM(E63:E64)</f>
        <v>87</v>
      </c>
      <c r="F65" s="110">
        <f>E65/I65</f>
        <v>0.11372549019607843</v>
      </c>
      <c r="G65" s="21">
        <f>SUM(G63:G64)</f>
        <v>678</v>
      </c>
      <c r="H65" s="111">
        <f>G65/I65</f>
        <v>0.8862745098039215</v>
      </c>
      <c r="I65" s="73">
        <f t="shared" si="0"/>
        <v>765</v>
      </c>
      <c r="J65" s="163"/>
    </row>
    <row r="66" spans="1:10" s="53" customFormat="1" ht="19.5" customHeight="1" thickBot="1">
      <c r="A66" s="7"/>
      <c r="B66" s="201" t="s">
        <v>52</v>
      </c>
      <c r="C66" s="18" t="s">
        <v>6</v>
      </c>
      <c r="D66" s="153" t="s">
        <v>117</v>
      </c>
      <c r="E66" s="15">
        <v>12</v>
      </c>
      <c r="F66" s="16">
        <f>+E66/$I66</f>
        <v>0.15</v>
      </c>
      <c r="G66" s="15">
        <v>68</v>
      </c>
      <c r="H66" s="16">
        <f>+G66/$I66</f>
        <v>0.85</v>
      </c>
      <c r="I66" s="73">
        <f t="shared" si="0"/>
        <v>80</v>
      </c>
      <c r="J66" s="163"/>
    </row>
    <row r="67" spans="1:10" s="53" customFormat="1" ht="19.5" customHeight="1" thickBot="1">
      <c r="A67" s="7"/>
      <c r="B67" s="202"/>
      <c r="C67" s="18" t="s">
        <v>7</v>
      </c>
      <c r="D67" s="153" t="s">
        <v>100</v>
      </c>
      <c r="E67" s="15">
        <v>28</v>
      </c>
      <c r="F67" s="16">
        <f>+E67/$I67</f>
        <v>0.19858156028368795</v>
      </c>
      <c r="G67" s="15">
        <v>113</v>
      </c>
      <c r="H67" s="16">
        <f>+G67/$I67</f>
        <v>0.8014184397163121</v>
      </c>
      <c r="I67" s="73">
        <f t="shared" si="0"/>
        <v>141</v>
      </c>
      <c r="J67" s="163"/>
    </row>
    <row r="68" spans="1:10" s="53" customFormat="1" ht="19.5" customHeight="1" thickBot="1">
      <c r="A68" s="7"/>
      <c r="B68" s="202"/>
      <c r="C68" s="18" t="s">
        <v>15</v>
      </c>
      <c r="D68" s="153" t="s">
        <v>118</v>
      </c>
      <c r="E68" s="15">
        <v>48</v>
      </c>
      <c r="F68" s="16">
        <f>+E68/$I68</f>
        <v>0.1889763779527559</v>
      </c>
      <c r="G68" s="15">
        <v>206</v>
      </c>
      <c r="H68" s="16">
        <f>+G68/$I68</f>
        <v>0.8110236220472441</v>
      </c>
      <c r="I68" s="73">
        <f t="shared" si="0"/>
        <v>254</v>
      </c>
      <c r="J68" s="163"/>
    </row>
    <row r="69" spans="1:10" s="53" customFormat="1" ht="19.5" customHeight="1" thickBot="1">
      <c r="A69" s="7"/>
      <c r="B69" s="203"/>
      <c r="C69" s="205" t="s">
        <v>65</v>
      </c>
      <c r="D69" s="206"/>
      <c r="E69" s="22">
        <f>SUM(E66:E68)</f>
        <v>88</v>
      </c>
      <c r="F69" s="110">
        <f>E69/I69</f>
        <v>0.18526315789473685</v>
      </c>
      <c r="G69" s="22">
        <f>SUM(G66:G68)</f>
        <v>387</v>
      </c>
      <c r="H69" s="111">
        <f>G69/I69</f>
        <v>0.8147368421052632</v>
      </c>
      <c r="I69" s="73">
        <f t="shared" si="0"/>
        <v>475</v>
      </c>
      <c r="J69" s="163"/>
    </row>
    <row r="70" spans="1:10" s="53" customFormat="1" ht="19.5" customHeight="1" thickBot="1">
      <c r="A70" s="7"/>
      <c r="B70" s="178" t="s">
        <v>53</v>
      </c>
      <c r="C70" s="17" t="s">
        <v>6</v>
      </c>
      <c r="D70" s="147" t="s">
        <v>119</v>
      </c>
      <c r="E70" s="13">
        <v>91</v>
      </c>
      <c r="F70" s="14">
        <f>+E70/$I70</f>
        <v>0.20634920634920634</v>
      </c>
      <c r="G70" s="13">
        <v>350</v>
      </c>
      <c r="H70" s="14">
        <f>+G70/$I70</f>
        <v>0.7936507936507936</v>
      </c>
      <c r="I70" s="73">
        <f t="shared" si="0"/>
        <v>441</v>
      </c>
      <c r="J70" s="163"/>
    </row>
    <row r="71" spans="1:10" s="53" customFormat="1" ht="19.5" customHeight="1" thickBot="1">
      <c r="A71" s="7"/>
      <c r="B71" s="179"/>
      <c r="C71" s="17" t="s">
        <v>7</v>
      </c>
      <c r="D71" s="147" t="s">
        <v>120</v>
      </c>
      <c r="E71" s="13">
        <v>67</v>
      </c>
      <c r="F71" s="14">
        <f>+E71/$I71</f>
        <v>0.13293650793650794</v>
      </c>
      <c r="G71" s="13">
        <v>437</v>
      </c>
      <c r="H71" s="14">
        <f>+G71/$I71</f>
        <v>0.8670634920634921</v>
      </c>
      <c r="I71" s="73">
        <f t="shared" si="0"/>
        <v>504</v>
      </c>
      <c r="J71" s="163"/>
    </row>
    <row r="72" spans="1:10" s="53" customFormat="1" ht="19.5" customHeight="1" thickBot="1">
      <c r="A72" s="7"/>
      <c r="B72" s="179"/>
      <c r="C72" s="17" t="s">
        <v>12</v>
      </c>
      <c r="D72" s="134" t="s">
        <v>16</v>
      </c>
      <c r="E72" s="13">
        <v>56</v>
      </c>
      <c r="F72" s="14">
        <f>+E72/$I72</f>
        <v>0.2066420664206642</v>
      </c>
      <c r="G72" s="13">
        <v>215</v>
      </c>
      <c r="H72" s="14">
        <f>+G72/$I72</f>
        <v>0.7933579335793358</v>
      </c>
      <c r="I72" s="73">
        <f t="shared" si="0"/>
        <v>271</v>
      </c>
      <c r="J72" s="163"/>
    </row>
    <row r="73" spans="1:10" s="53" customFormat="1" ht="27.75" customHeight="1" thickBot="1">
      <c r="A73" s="7"/>
      <c r="B73" s="179"/>
      <c r="C73" s="17" t="s">
        <v>15</v>
      </c>
      <c r="D73" s="154" t="s">
        <v>101</v>
      </c>
      <c r="E73" s="13">
        <v>2</v>
      </c>
      <c r="F73" s="14">
        <f>+E73/$I73</f>
        <v>0.10526315789473684</v>
      </c>
      <c r="G73" s="13">
        <v>17</v>
      </c>
      <c r="H73" s="14">
        <f>+G73/$I73</f>
        <v>0.8947368421052632</v>
      </c>
      <c r="I73" s="73">
        <f t="shared" si="0"/>
        <v>19</v>
      </c>
      <c r="J73" s="163"/>
    </row>
    <row r="74" spans="1:10" s="53" customFormat="1" ht="19.5" customHeight="1" thickBot="1">
      <c r="A74" s="7"/>
      <c r="B74" s="180"/>
      <c r="C74" s="181" t="s">
        <v>66</v>
      </c>
      <c r="D74" s="182"/>
      <c r="E74" s="21">
        <f>SUM(E70:E73)</f>
        <v>216</v>
      </c>
      <c r="F74" s="110">
        <f>E74/I74</f>
        <v>0.1748987854251012</v>
      </c>
      <c r="G74" s="21">
        <f>SUM(G70:G73)</f>
        <v>1019</v>
      </c>
      <c r="H74" s="111">
        <f>G74/I74</f>
        <v>0.8251012145748988</v>
      </c>
      <c r="I74" s="73">
        <f t="shared" si="0"/>
        <v>1235</v>
      </c>
      <c r="J74" s="163"/>
    </row>
    <row r="75" spans="1:10" s="53" customFormat="1" ht="19.5" customHeight="1" thickBot="1">
      <c r="A75" s="7"/>
      <c r="B75" s="201" t="s">
        <v>54</v>
      </c>
      <c r="C75" s="18" t="s">
        <v>5</v>
      </c>
      <c r="D75" s="135" t="s">
        <v>17</v>
      </c>
      <c r="E75" s="15">
        <v>951</v>
      </c>
      <c r="F75" s="16">
        <f>+E75/$I75</f>
        <v>0.3822347266881029</v>
      </c>
      <c r="G75" s="15">
        <v>1537</v>
      </c>
      <c r="H75" s="16">
        <f>+G75/$I75</f>
        <v>0.6177652733118971</v>
      </c>
      <c r="I75" s="73">
        <f t="shared" si="0"/>
        <v>2488</v>
      </c>
      <c r="J75" s="163"/>
    </row>
    <row r="76" spans="1:10" s="53" customFormat="1" ht="19.5" customHeight="1" thickBot="1">
      <c r="A76" s="7"/>
      <c r="B76" s="202"/>
      <c r="C76" s="18" t="s">
        <v>6</v>
      </c>
      <c r="D76" s="135" t="s">
        <v>18</v>
      </c>
      <c r="E76" s="15">
        <v>93</v>
      </c>
      <c r="F76" s="16">
        <f>+E76/$I76</f>
        <v>0.30491803278688523</v>
      </c>
      <c r="G76" s="15">
        <v>212</v>
      </c>
      <c r="H76" s="16">
        <f>+G76/$I76</f>
        <v>0.6950819672131148</v>
      </c>
      <c r="I76" s="73">
        <f t="shared" si="0"/>
        <v>305</v>
      </c>
      <c r="J76" s="163"/>
    </row>
    <row r="77" spans="1:10" s="53" customFormat="1" ht="19.5" customHeight="1" thickBot="1">
      <c r="A77" s="7"/>
      <c r="B77" s="203"/>
      <c r="C77" s="205" t="s">
        <v>67</v>
      </c>
      <c r="D77" s="206"/>
      <c r="E77" s="22">
        <f>SUM(E75:E76)</f>
        <v>1044</v>
      </c>
      <c r="F77" s="110">
        <f>E77/I77</f>
        <v>0.37379162191192267</v>
      </c>
      <c r="G77" s="22">
        <f>SUM(G75:G76)</f>
        <v>1749</v>
      </c>
      <c r="H77" s="111">
        <f>G77/I77</f>
        <v>0.6262083780880774</v>
      </c>
      <c r="I77" s="73">
        <f t="shared" si="0"/>
        <v>2793</v>
      </c>
      <c r="J77" s="163"/>
    </row>
    <row r="78" spans="1:10" s="53" customFormat="1" ht="19.5" customHeight="1" thickBot="1">
      <c r="A78" s="7"/>
      <c r="B78" s="178" t="s">
        <v>69</v>
      </c>
      <c r="C78" s="17" t="s">
        <v>6</v>
      </c>
      <c r="D78" s="147" t="s">
        <v>122</v>
      </c>
      <c r="E78" s="13">
        <v>38</v>
      </c>
      <c r="F78" s="14">
        <f aca="true" t="shared" si="3" ref="F78:F83">+E78/$I78</f>
        <v>0.6440677966101694</v>
      </c>
      <c r="G78" s="13">
        <v>21</v>
      </c>
      <c r="H78" s="14">
        <f aca="true" t="shared" si="4" ref="H78:H83">+G78/$I78</f>
        <v>0.3559322033898305</v>
      </c>
      <c r="I78" s="73">
        <f t="shared" si="0"/>
        <v>59</v>
      </c>
      <c r="J78" s="163"/>
    </row>
    <row r="79" spans="1:10" s="53" customFormat="1" ht="19.5" customHeight="1" thickBot="1">
      <c r="A79" s="7"/>
      <c r="B79" s="179"/>
      <c r="C79" s="17" t="s">
        <v>7</v>
      </c>
      <c r="D79" s="147" t="s">
        <v>113</v>
      </c>
      <c r="E79" s="13">
        <v>26</v>
      </c>
      <c r="F79" s="14">
        <f t="shared" si="3"/>
        <v>0.07738095238095238</v>
      </c>
      <c r="G79" s="13">
        <v>310</v>
      </c>
      <c r="H79" s="14">
        <f t="shared" si="4"/>
        <v>0.9226190476190477</v>
      </c>
      <c r="I79" s="73">
        <f t="shared" si="0"/>
        <v>336</v>
      </c>
      <c r="J79" s="163"/>
    </row>
    <row r="80" spans="1:10" s="53" customFormat="1" ht="19.5" customHeight="1" thickBot="1">
      <c r="A80" s="7"/>
      <c r="B80" s="179"/>
      <c r="C80" s="17" t="s">
        <v>10</v>
      </c>
      <c r="D80" s="147" t="s">
        <v>102</v>
      </c>
      <c r="E80" s="13">
        <v>79</v>
      </c>
      <c r="F80" s="14">
        <f t="shared" si="3"/>
        <v>0.5163398692810458</v>
      </c>
      <c r="G80" s="13">
        <v>74</v>
      </c>
      <c r="H80" s="14">
        <f t="shared" si="4"/>
        <v>0.48366013071895425</v>
      </c>
      <c r="I80" s="73">
        <f t="shared" si="0"/>
        <v>153</v>
      </c>
      <c r="J80" s="163"/>
    </row>
    <row r="81" spans="1:10" s="53" customFormat="1" ht="19.5" customHeight="1" thickBot="1">
      <c r="A81" s="7"/>
      <c r="B81" s="179"/>
      <c r="C81" s="17" t="s">
        <v>12</v>
      </c>
      <c r="D81" s="147" t="s">
        <v>110</v>
      </c>
      <c r="E81" s="13">
        <v>48</v>
      </c>
      <c r="F81" s="14">
        <f t="shared" si="3"/>
        <v>0.10367170626349892</v>
      </c>
      <c r="G81" s="13">
        <v>415</v>
      </c>
      <c r="H81" s="14">
        <f t="shared" si="4"/>
        <v>0.896328293736501</v>
      </c>
      <c r="I81" s="73">
        <f t="shared" si="0"/>
        <v>463</v>
      </c>
      <c r="J81" s="163"/>
    </row>
    <row r="82" spans="1:10" s="53" customFormat="1" ht="19.5" customHeight="1" thickBot="1">
      <c r="A82" s="7"/>
      <c r="B82" s="179"/>
      <c r="C82" s="17" t="s">
        <v>15</v>
      </c>
      <c r="D82" s="147" t="s">
        <v>103</v>
      </c>
      <c r="E82" s="13">
        <v>23</v>
      </c>
      <c r="F82" s="14">
        <f t="shared" si="3"/>
        <v>0.07744107744107744</v>
      </c>
      <c r="G82" s="13">
        <v>274</v>
      </c>
      <c r="H82" s="14">
        <f t="shared" si="4"/>
        <v>0.9225589225589226</v>
      </c>
      <c r="I82" s="73">
        <f t="shared" si="0"/>
        <v>297</v>
      </c>
      <c r="J82" s="163"/>
    </row>
    <row r="83" spans="1:10" s="53" customFormat="1" ht="19.5" customHeight="1" thickBot="1">
      <c r="A83" s="7"/>
      <c r="B83" s="179"/>
      <c r="C83" s="17" t="s">
        <v>19</v>
      </c>
      <c r="D83" s="147" t="s">
        <v>136</v>
      </c>
      <c r="E83" s="13">
        <v>74</v>
      </c>
      <c r="F83" s="14">
        <f t="shared" si="3"/>
        <v>0.26148409893992935</v>
      </c>
      <c r="G83" s="13">
        <v>209</v>
      </c>
      <c r="H83" s="14">
        <f t="shared" si="4"/>
        <v>0.7385159010600707</v>
      </c>
      <c r="I83" s="73">
        <f t="shared" si="0"/>
        <v>283</v>
      </c>
      <c r="J83" s="163"/>
    </row>
    <row r="84" spans="1:10" s="53" customFormat="1" ht="19.5" customHeight="1" thickBot="1">
      <c r="A84" s="7"/>
      <c r="B84" s="180"/>
      <c r="C84" s="181" t="s">
        <v>68</v>
      </c>
      <c r="D84" s="182"/>
      <c r="E84" s="21">
        <f>SUM(E78:E83)</f>
        <v>288</v>
      </c>
      <c r="F84" s="110">
        <f>E84/I84</f>
        <v>0.18101822752985544</v>
      </c>
      <c r="G84" s="21">
        <f>SUM(G78:G83)</f>
        <v>1303</v>
      </c>
      <c r="H84" s="111">
        <f>G84/I84</f>
        <v>0.8189817724701446</v>
      </c>
      <c r="I84" s="73">
        <f t="shared" si="0"/>
        <v>1591</v>
      </c>
      <c r="J84" s="163"/>
    </row>
    <row r="85" spans="1:10" s="53" customFormat="1" ht="19.5" customHeight="1" thickBot="1">
      <c r="A85" s="7"/>
      <c r="B85" s="201" t="s">
        <v>55</v>
      </c>
      <c r="C85" s="18" t="s">
        <v>7</v>
      </c>
      <c r="D85" s="153" t="s">
        <v>113</v>
      </c>
      <c r="E85" s="15">
        <v>18</v>
      </c>
      <c r="F85" s="16">
        <f aca="true" t="shared" si="5" ref="F85:F90">+E85/$I85</f>
        <v>0.05128205128205128</v>
      </c>
      <c r="G85" s="15">
        <v>333</v>
      </c>
      <c r="H85" s="16">
        <f aca="true" t="shared" si="6" ref="H85:H90">+G85/$I85</f>
        <v>0.9487179487179487</v>
      </c>
      <c r="I85" s="73">
        <f t="shared" si="0"/>
        <v>351</v>
      </c>
      <c r="J85" s="163"/>
    </row>
    <row r="86" spans="1:10" s="53" customFormat="1" ht="19.5" customHeight="1" thickBot="1">
      <c r="A86" s="7"/>
      <c r="B86" s="202"/>
      <c r="C86" s="18" t="s">
        <v>10</v>
      </c>
      <c r="D86" s="153" t="s">
        <v>102</v>
      </c>
      <c r="E86" s="15">
        <v>32</v>
      </c>
      <c r="F86" s="16">
        <f t="shared" si="5"/>
        <v>0.5</v>
      </c>
      <c r="G86" s="15">
        <v>32</v>
      </c>
      <c r="H86" s="16">
        <f t="shared" si="6"/>
        <v>0.5</v>
      </c>
      <c r="I86" s="73">
        <f t="shared" si="0"/>
        <v>64</v>
      </c>
      <c r="J86" s="163"/>
    </row>
    <row r="87" spans="1:10" s="53" customFormat="1" ht="19.5" customHeight="1" thickBot="1">
      <c r="A87" s="7"/>
      <c r="B87" s="202"/>
      <c r="C87" s="18" t="s">
        <v>12</v>
      </c>
      <c r="D87" s="153" t="s">
        <v>110</v>
      </c>
      <c r="E87" s="15">
        <v>14</v>
      </c>
      <c r="F87" s="16">
        <f t="shared" si="5"/>
        <v>0.0958904109589041</v>
      </c>
      <c r="G87" s="15">
        <v>132</v>
      </c>
      <c r="H87" s="16">
        <f t="shared" si="6"/>
        <v>0.9041095890410958</v>
      </c>
      <c r="I87" s="73">
        <f t="shared" si="0"/>
        <v>146</v>
      </c>
      <c r="J87" s="163"/>
    </row>
    <row r="88" spans="1:10" s="53" customFormat="1" ht="19.5" customHeight="1" thickBot="1">
      <c r="A88" s="7"/>
      <c r="B88" s="202"/>
      <c r="C88" s="18" t="s">
        <v>15</v>
      </c>
      <c r="D88" s="153" t="s">
        <v>115</v>
      </c>
      <c r="E88" s="15">
        <v>18</v>
      </c>
      <c r="F88" s="16">
        <f t="shared" si="5"/>
        <v>0.18947368421052632</v>
      </c>
      <c r="G88" s="15">
        <v>77</v>
      </c>
      <c r="H88" s="16">
        <f t="shared" si="6"/>
        <v>0.8105263157894737</v>
      </c>
      <c r="I88" s="73">
        <f t="shared" si="0"/>
        <v>95</v>
      </c>
      <c r="J88" s="163"/>
    </row>
    <row r="89" spans="1:10" s="53" customFormat="1" ht="19.5" customHeight="1" thickBot="1">
      <c r="A89" s="7"/>
      <c r="B89" s="202"/>
      <c r="C89" s="18" t="s">
        <v>19</v>
      </c>
      <c r="D89" s="153" t="s">
        <v>104</v>
      </c>
      <c r="E89" s="15">
        <v>7</v>
      </c>
      <c r="F89" s="16">
        <f t="shared" si="5"/>
        <v>0.0958904109589041</v>
      </c>
      <c r="G89" s="15">
        <v>66</v>
      </c>
      <c r="H89" s="16">
        <f t="shared" si="6"/>
        <v>0.9041095890410958</v>
      </c>
      <c r="I89" s="73">
        <f t="shared" si="0"/>
        <v>73</v>
      </c>
      <c r="J89" s="163"/>
    </row>
    <row r="90" spans="1:10" s="53" customFormat="1" ht="19.5" customHeight="1" thickBot="1">
      <c r="A90" s="7"/>
      <c r="B90" s="202"/>
      <c r="C90" s="18" t="s">
        <v>22</v>
      </c>
      <c r="D90" s="153" t="s">
        <v>105</v>
      </c>
      <c r="E90" s="15">
        <v>13</v>
      </c>
      <c r="F90" s="16">
        <f t="shared" si="5"/>
        <v>0.5652173913043478</v>
      </c>
      <c r="G90" s="15">
        <v>10</v>
      </c>
      <c r="H90" s="16">
        <f t="shared" si="6"/>
        <v>0.43478260869565216</v>
      </c>
      <c r="I90" s="73">
        <f t="shared" si="0"/>
        <v>23</v>
      </c>
      <c r="J90" s="163"/>
    </row>
    <row r="91" spans="1:10" s="53" customFormat="1" ht="19.5" customHeight="1" thickBot="1">
      <c r="A91" s="7"/>
      <c r="B91" s="203"/>
      <c r="C91" s="205" t="s">
        <v>70</v>
      </c>
      <c r="D91" s="206"/>
      <c r="E91" s="22">
        <f>SUM(E85:E90)</f>
        <v>102</v>
      </c>
      <c r="F91" s="110">
        <f>E91/I91</f>
        <v>0.1356382978723404</v>
      </c>
      <c r="G91" s="22">
        <f>SUM(G85:G90)</f>
        <v>650</v>
      </c>
      <c r="H91" s="111">
        <f>G91/I91</f>
        <v>0.8643617021276596</v>
      </c>
      <c r="I91" s="73">
        <f t="shared" si="0"/>
        <v>752</v>
      </c>
      <c r="J91" s="163"/>
    </row>
    <row r="92" spans="1:10" s="53" customFormat="1" ht="19.5" customHeight="1" thickBot="1">
      <c r="A92" s="7"/>
      <c r="B92" s="178" t="s">
        <v>56</v>
      </c>
      <c r="C92" s="17" t="s">
        <v>10</v>
      </c>
      <c r="D92" s="147" t="s">
        <v>99</v>
      </c>
      <c r="E92" s="13">
        <v>29</v>
      </c>
      <c r="F92" s="14">
        <f aca="true" t="shared" si="7" ref="F92:F97">+E92/$I92</f>
        <v>0.1324200913242009</v>
      </c>
      <c r="G92" s="13">
        <v>190</v>
      </c>
      <c r="H92" s="14">
        <f aca="true" t="shared" si="8" ref="H92:H97">+G92/$I92</f>
        <v>0.867579908675799</v>
      </c>
      <c r="I92" s="73">
        <f t="shared" si="0"/>
        <v>219</v>
      </c>
      <c r="J92" s="163"/>
    </row>
    <row r="93" spans="1:10" s="53" customFormat="1" ht="19.5" customHeight="1" thickBot="1">
      <c r="A93" s="7"/>
      <c r="B93" s="179"/>
      <c r="C93" s="17" t="s">
        <v>12</v>
      </c>
      <c r="D93" s="147" t="s">
        <v>113</v>
      </c>
      <c r="E93" s="13">
        <v>44</v>
      </c>
      <c r="F93" s="14">
        <f t="shared" si="7"/>
        <v>0.09606986899563319</v>
      </c>
      <c r="G93" s="13">
        <v>414</v>
      </c>
      <c r="H93" s="14">
        <f t="shared" si="8"/>
        <v>0.9039301310043668</v>
      </c>
      <c r="I93" s="73">
        <f t="shared" si="0"/>
        <v>458</v>
      </c>
      <c r="J93" s="163"/>
    </row>
    <row r="94" spans="1:10" s="53" customFormat="1" ht="19.5" customHeight="1" thickBot="1">
      <c r="A94" s="7"/>
      <c r="B94" s="179"/>
      <c r="C94" s="17" t="s">
        <v>15</v>
      </c>
      <c r="D94" s="147" t="s">
        <v>103</v>
      </c>
      <c r="E94" s="13">
        <v>17</v>
      </c>
      <c r="F94" s="14">
        <f t="shared" si="7"/>
        <v>0.08762886597938144</v>
      </c>
      <c r="G94" s="13">
        <v>177</v>
      </c>
      <c r="H94" s="14">
        <f t="shared" si="8"/>
        <v>0.9123711340206185</v>
      </c>
      <c r="I94" s="73">
        <f t="shared" si="0"/>
        <v>194</v>
      </c>
      <c r="J94" s="163"/>
    </row>
    <row r="95" spans="1:10" s="53" customFormat="1" ht="19.5" customHeight="1" thickBot="1">
      <c r="A95" s="7"/>
      <c r="B95" s="179"/>
      <c r="C95" s="17" t="s">
        <v>19</v>
      </c>
      <c r="D95" s="147" t="s">
        <v>102</v>
      </c>
      <c r="E95" s="13">
        <v>45</v>
      </c>
      <c r="F95" s="14">
        <f t="shared" si="7"/>
        <v>0.5421686746987951</v>
      </c>
      <c r="G95" s="13">
        <v>38</v>
      </c>
      <c r="H95" s="14">
        <f t="shared" si="8"/>
        <v>0.4578313253012048</v>
      </c>
      <c r="I95" s="73">
        <f t="shared" si="0"/>
        <v>83</v>
      </c>
      <c r="J95" s="163"/>
    </row>
    <row r="96" spans="1:10" s="53" customFormat="1" ht="19.5" customHeight="1" thickBot="1">
      <c r="A96" s="7"/>
      <c r="B96" s="179"/>
      <c r="C96" s="17" t="s">
        <v>20</v>
      </c>
      <c r="D96" s="147" t="s">
        <v>110</v>
      </c>
      <c r="E96" s="13">
        <v>15</v>
      </c>
      <c r="F96" s="14">
        <f t="shared" si="7"/>
        <v>0.09868421052631579</v>
      </c>
      <c r="G96" s="13">
        <v>137</v>
      </c>
      <c r="H96" s="14">
        <f t="shared" si="8"/>
        <v>0.9013157894736842</v>
      </c>
      <c r="I96" s="73">
        <f t="shared" si="0"/>
        <v>152</v>
      </c>
      <c r="J96" s="163"/>
    </row>
    <row r="97" spans="1:10" s="53" customFormat="1" ht="19.5" customHeight="1" thickBot="1">
      <c r="A97" s="7"/>
      <c r="B97" s="179"/>
      <c r="C97" s="17" t="s">
        <v>22</v>
      </c>
      <c r="D97" s="147" t="s">
        <v>104</v>
      </c>
      <c r="E97" s="13">
        <v>38</v>
      </c>
      <c r="F97" s="14">
        <f t="shared" si="7"/>
        <v>0.18095238095238095</v>
      </c>
      <c r="G97" s="13">
        <v>172</v>
      </c>
      <c r="H97" s="14">
        <f t="shared" si="8"/>
        <v>0.819047619047619</v>
      </c>
      <c r="I97" s="73">
        <f t="shared" si="0"/>
        <v>210</v>
      </c>
      <c r="J97" s="163"/>
    </row>
    <row r="98" spans="1:10" s="53" customFormat="1" ht="19.5" customHeight="1" thickBot="1">
      <c r="A98" s="7"/>
      <c r="B98" s="180"/>
      <c r="C98" s="181" t="s">
        <v>71</v>
      </c>
      <c r="D98" s="182"/>
      <c r="E98" s="21">
        <f>SUM(E92:E97)</f>
        <v>188</v>
      </c>
      <c r="F98" s="110">
        <f>E98/I98</f>
        <v>0.14285714285714285</v>
      </c>
      <c r="G98" s="21">
        <f>SUM(G92:G97)</f>
        <v>1128</v>
      </c>
      <c r="H98" s="111">
        <f>G98/I98</f>
        <v>0.8571428571428571</v>
      </c>
      <c r="I98" s="73">
        <f aca="true" t="shared" si="9" ref="I98:I103">E98+G98</f>
        <v>1316</v>
      </c>
      <c r="J98" s="163"/>
    </row>
    <row r="99" spans="1:10" s="53" customFormat="1" ht="19.5" customHeight="1" thickBot="1">
      <c r="A99" s="7"/>
      <c r="B99" s="113" t="s">
        <v>57</v>
      </c>
      <c r="C99" s="18" t="s">
        <v>5</v>
      </c>
      <c r="D99" s="153" t="s">
        <v>121</v>
      </c>
      <c r="E99" s="15">
        <v>327</v>
      </c>
      <c r="F99" s="16">
        <f>+E99/$I99</f>
        <v>0.7062634989200864</v>
      </c>
      <c r="G99" s="15">
        <v>136</v>
      </c>
      <c r="H99" s="16">
        <f>+G99/$I99</f>
        <v>0.2937365010799136</v>
      </c>
      <c r="I99" s="73">
        <f t="shared" si="9"/>
        <v>463</v>
      </c>
      <c r="J99" s="163"/>
    </row>
    <row r="100" spans="1:10" s="53" customFormat="1" ht="19.5" customHeight="1" thickBot="1">
      <c r="A100" s="7"/>
      <c r="B100" s="178" t="s">
        <v>138</v>
      </c>
      <c r="C100" s="17" t="s">
        <v>6</v>
      </c>
      <c r="D100" s="147" t="s">
        <v>112</v>
      </c>
      <c r="E100" s="13">
        <v>83</v>
      </c>
      <c r="F100" s="14">
        <f>+E100/$I100</f>
        <v>0.46368715083798884</v>
      </c>
      <c r="G100" s="13">
        <v>96</v>
      </c>
      <c r="H100" s="14">
        <f>+G100/$I100</f>
        <v>0.5363128491620112</v>
      </c>
      <c r="I100" s="73">
        <f t="shared" si="9"/>
        <v>179</v>
      </c>
      <c r="J100" s="163"/>
    </row>
    <row r="101" spans="1:19" s="53" customFormat="1" ht="19.5" customHeight="1" thickBot="1">
      <c r="A101" s="7"/>
      <c r="B101" s="179"/>
      <c r="C101" s="17" t="s">
        <v>7</v>
      </c>
      <c r="D101" s="147" t="s">
        <v>111</v>
      </c>
      <c r="E101" s="13">
        <v>52</v>
      </c>
      <c r="F101" s="14">
        <f>+E101/$I101</f>
        <v>0.37142857142857144</v>
      </c>
      <c r="G101" s="13">
        <v>88</v>
      </c>
      <c r="H101" s="14">
        <f>+G101/$I101</f>
        <v>0.6285714285714286</v>
      </c>
      <c r="I101" s="73">
        <f t="shared" si="9"/>
        <v>140</v>
      </c>
      <c r="J101" s="163"/>
      <c r="L101" s="174"/>
      <c r="M101" s="174"/>
      <c r="N101" s="174"/>
      <c r="O101" s="174"/>
      <c r="P101" s="174"/>
      <c r="Q101" s="174"/>
      <c r="R101" s="174"/>
      <c r="S101" s="174"/>
    </row>
    <row r="102" spans="1:19" s="53" customFormat="1" ht="19.5" customHeight="1" thickBot="1">
      <c r="A102" s="7"/>
      <c r="B102" s="179"/>
      <c r="C102" s="17" t="s">
        <v>10</v>
      </c>
      <c r="D102" s="147" t="s">
        <v>108</v>
      </c>
      <c r="E102" s="13">
        <v>75</v>
      </c>
      <c r="F102" s="14">
        <f>+E102/$I102</f>
        <v>0.35377358490566035</v>
      </c>
      <c r="G102" s="13">
        <v>137</v>
      </c>
      <c r="H102" s="14">
        <f>+G102/$I102</f>
        <v>0.6462264150943396</v>
      </c>
      <c r="I102" s="73">
        <f t="shared" si="9"/>
        <v>212</v>
      </c>
      <c r="J102" s="163"/>
      <c r="L102" s="62"/>
      <c r="M102" s="62"/>
      <c r="N102" s="62"/>
      <c r="O102" s="62"/>
      <c r="P102" s="62"/>
      <c r="Q102" s="62"/>
      <c r="R102" s="62"/>
      <c r="S102" s="62"/>
    </row>
    <row r="103" spans="1:10" s="53" customFormat="1" ht="19.5" customHeight="1" thickBot="1">
      <c r="A103" s="7"/>
      <c r="B103" s="180"/>
      <c r="C103" s="205"/>
      <c r="D103" s="206"/>
      <c r="E103" s="22">
        <f>SUM(E100:E102)</f>
        <v>210</v>
      </c>
      <c r="F103" s="110">
        <f>E103/I103</f>
        <v>0.3954802259887006</v>
      </c>
      <c r="G103" s="22">
        <f>SUM(G100:G102)</f>
        <v>321</v>
      </c>
      <c r="H103" s="111">
        <f>G103/I103</f>
        <v>0.6045197740112994</v>
      </c>
      <c r="I103" s="73">
        <f t="shared" si="9"/>
        <v>531</v>
      </c>
      <c r="J103" s="163"/>
    </row>
    <row r="104" spans="1:19" s="54" customFormat="1" ht="19.5" customHeight="1" thickBot="1">
      <c r="A104" s="8"/>
      <c r="B104" s="177" t="s">
        <v>126</v>
      </c>
      <c r="C104" s="177"/>
      <c r="D104" s="177"/>
      <c r="E104" s="73">
        <f>E61+E62+E65+E69+E74+E77+E84+E91+E98+E99+E103</f>
        <v>2837</v>
      </c>
      <c r="F104" s="74">
        <f>+E104/$I104</f>
        <v>0.25922880116959063</v>
      </c>
      <c r="G104" s="73">
        <f>G61+G62+G65+G69+G74+G77+G84+G91+G98+G99+G103</f>
        <v>8107</v>
      </c>
      <c r="H104" s="74">
        <f>+G104/$I104</f>
        <v>0.7407711988304093</v>
      </c>
      <c r="I104" s="73">
        <f>I61+I62+I65+I69+I74+I77+I84+I91+I98+I99+I103</f>
        <v>10944</v>
      </c>
      <c r="J104" s="164"/>
      <c r="L104" s="62"/>
      <c r="M104" s="62"/>
      <c r="N104" s="62"/>
      <c r="O104" s="62"/>
      <c r="P104" s="62"/>
      <c r="Q104" s="62"/>
      <c r="R104" s="62"/>
      <c r="S104" s="62"/>
    </row>
    <row r="105" spans="1:10" s="62" customFormat="1" ht="3.75" customHeight="1">
      <c r="A105" s="57"/>
      <c r="B105" s="58"/>
      <c r="C105" s="127"/>
      <c r="D105" s="139"/>
      <c r="E105" s="59"/>
      <c r="F105" s="60"/>
      <c r="G105" s="59"/>
      <c r="H105" s="60"/>
      <c r="I105" s="59"/>
      <c r="J105" s="165"/>
    </row>
    <row r="106" spans="1:10" s="62" customFormat="1" ht="18.75" customHeight="1">
      <c r="A106" s="172"/>
      <c r="B106" s="44"/>
      <c r="C106" s="125"/>
      <c r="D106" s="138"/>
      <c r="E106" s="45"/>
      <c r="F106" s="46"/>
      <c r="G106" s="45"/>
      <c r="H106" s="46"/>
      <c r="I106" s="63"/>
      <c r="J106" s="172"/>
    </row>
    <row r="107" spans="1:10" s="62" customFormat="1" ht="3.75" customHeight="1">
      <c r="A107" s="76"/>
      <c r="B107" s="77"/>
      <c r="C107" s="128"/>
      <c r="D107" s="140"/>
      <c r="E107" s="48"/>
      <c r="F107" s="78"/>
      <c r="G107" s="48"/>
      <c r="H107" s="78"/>
      <c r="I107" s="48"/>
      <c r="J107" s="166"/>
    </row>
    <row r="108" spans="1:10" s="62" customFormat="1" ht="19.5" customHeight="1" thickBot="1">
      <c r="A108" s="61"/>
      <c r="B108" s="187" t="s">
        <v>130</v>
      </c>
      <c r="C108" s="188"/>
      <c r="D108" s="188"/>
      <c r="E108" s="82">
        <f>E34</f>
        <v>4083</v>
      </c>
      <c r="F108" s="86">
        <f>F34</f>
        <v>0.30137289636846765</v>
      </c>
      <c r="G108" s="82">
        <f>G34</f>
        <v>9465</v>
      </c>
      <c r="H108" s="86">
        <f>H34</f>
        <v>0.6986271036315324</v>
      </c>
      <c r="I108" s="116">
        <f>I34</f>
        <v>13548</v>
      </c>
      <c r="J108" s="167"/>
    </row>
    <row r="109" spans="1:10" s="62" customFormat="1" ht="19.5" customHeight="1" thickBot="1">
      <c r="A109" s="61"/>
      <c r="B109" s="189" t="s">
        <v>129</v>
      </c>
      <c r="C109" s="190"/>
      <c r="D109" s="190"/>
      <c r="E109" s="83">
        <f>E55</f>
        <v>360</v>
      </c>
      <c r="F109" s="87">
        <f>F55</f>
        <v>0.23376623376623376</v>
      </c>
      <c r="G109" s="83">
        <f>G55</f>
        <v>1180</v>
      </c>
      <c r="H109" s="87">
        <f>H55</f>
        <v>0.7662337662337663</v>
      </c>
      <c r="I109" s="117">
        <f>I55</f>
        <v>1540</v>
      </c>
      <c r="J109" s="168" t="e">
        <f>+#REF!</f>
        <v>#REF!</v>
      </c>
    </row>
    <row r="110" spans="1:10" s="62" customFormat="1" ht="19.5" customHeight="1" thickBot="1">
      <c r="A110" s="61"/>
      <c r="B110" s="191" t="s">
        <v>127</v>
      </c>
      <c r="C110" s="192"/>
      <c r="D110" s="192"/>
      <c r="E110" s="83">
        <f>E104</f>
        <v>2837</v>
      </c>
      <c r="F110" s="87">
        <f>F104</f>
        <v>0.25922880116959063</v>
      </c>
      <c r="G110" s="83">
        <f>G104</f>
        <v>8107</v>
      </c>
      <c r="H110" s="87">
        <f>H104</f>
        <v>0.7407711988304093</v>
      </c>
      <c r="I110" s="117">
        <f>I104</f>
        <v>10944</v>
      </c>
      <c r="J110" s="168">
        <f>+J172</f>
        <v>0</v>
      </c>
    </row>
    <row r="111" spans="1:10" s="62" customFormat="1" ht="19.5" customHeight="1">
      <c r="A111" s="61"/>
      <c r="B111" s="185" t="s">
        <v>128</v>
      </c>
      <c r="C111" s="186"/>
      <c r="D111" s="186"/>
      <c r="E111" s="84">
        <f>SUM(E108:E110)</f>
        <v>7280</v>
      </c>
      <c r="F111" s="88">
        <f>E111/I111</f>
        <v>0.2796558082360172</v>
      </c>
      <c r="G111" s="84">
        <f>SUM(G108:G110)</f>
        <v>18752</v>
      </c>
      <c r="H111" s="88">
        <f>G111/I111</f>
        <v>0.7203441917639828</v>
      </c>
      <c r="I111" s="84">
        <f>SUM(I108:I110)</f>
        <v>26032</v>
      </c>
      <c r="J111" s="169">
        <f>+J178+J177+J176</f>
        <v>0</v>
      </c>
    </row>
    <row r="112" spans="1:10" s="62" customFormat="1" ht="3.75" customHeight="1">
      <c r="A112" s="57"/>
      <c r="B112" s="80"/>
      <c r="C112" s="129"/>
      <c r="D112" s="141"/>
      <c r="E112" s="49"/>
      <c r="F112" s="81"/>
      <c r="G112" s="49"/>
      <c r="H112" s="81"/>
      <c r="I112" s="49"/>
      <c r="J112" s="170"/>
    </row>
    <row r="113" spans="1:9" s="62" customFormat="1" ht="10.5" customHeight="1">
      <c r="A113" s="171"/>
      <c r="B113" s="44"/>
      <c r="C113" s="125"/>
      <c r="D113" s="138"/>
      <c r="E113" s="45"/>
      <c r="F113" s="46"/>
      <c r="G113" s="45"/>
      <c r="H113" s="46"/>
      <c r="I113" s="63"/>
    </row>
    <row r="114" spans="3:9" s="62" customFormat="1" ht="10.5" customHeight="1">
      <c r="C114" s="125"/>
      <c r="D114" s="138"/>
      <c r="E114" s="45"/>
      <c r="F114" s="46"/>
      <c r="G114" s="45"/>
      <c r="H114" s="46"/>
      <c r="I114" s="63"/>
    </row>
    <row r="115" spans="2:9" s="62" customFormat="1" ht="12.75">
      <c r="B115" s="105" t="s">
        <v>37</v>
      </c>
      <c r="C115" s="125"/>
      <c r="D115" s="138"/>
      <c r="E115" s="45"/>
      <c r="F115" s="46"/>
      <c r="G115" s="45"/>
      <c r="H115" s="46"/>
      <c r="I115" s="63"/>
    </row>
    <row r="116" spans="1:19" s="62" customFormat="1" ht="12.75">
      <c r="A116" s="64"/>
      <c r="B116" s="44"/>
      <c r="C116" s="125"/>
      <c r="D116" s="138"/>
      <c r="E116" s="45"/>
      <c r="F116" s="46"/>
      <c r="G116" s="45"/>
      <c r="H116" s="46"/>
      <c r="I116" s="63"/>
      <c r="J116" s="64"/>
      <c r="L116" s="50"/>
      <c r="M116" s="50"/>
      <c r="N116" s="50"/>
      <c r="O116" s="50"/>
      <c r="P116" s="50"/>
      <c r="Q116" s="50"/>
      <c r="R116" s="50"/>
      <c r="S116" s="50"/>
    </row>
    <row r="117" spans="1:10" ht="3.75" customHeight="1" thickBot="1">
      <c r="A117" s="10"/>
      <c r="B117" s="3"/>
      <c r="C117" s="20"/>
      <c r="D117" s="142"/>
      <c r="E117" s="3"/>
      <c r="F117" s="3"/>
      <c r="G117" s="3"/>
      <c r="H117" s="3"/>
      <c r="I117" s="4"/>
      <c r="J117" s="9"/>
    </row>
    <row r="118" spans="1:10" ht="19.5" customHeight="1" thickBot="1">
      <c r="A118" s="7"/>
      <c r="B118" s="155" t="s">
        <v>134</v>
      </c>
      <c r="C118" s="183" t="s">
        <v>35</v>
      </c>
      <c r="D118" s="184"/>
      <c r="E118" s="11" t="s">
        <v>0</v>
      </c>
      <c r="F118" s="11" t="s">
        <v>3</v>
      </c>
      <c r="G118" s="11" t="s">
        <v>1</v>
      </c>
      <c r="H118" s="11" t="s">
        <v>4</v>
      </c>
      <c r="I118" s="11" t="s">
        <v>2</v>
      </c>
      <c r="J118" s="5"/>
    </row>
    <row r="119" spans="1:10" ht="19.5" customHeight="1" thickBot="1">
      <c r="A119" s="7"/>
      <c r="B119" s="178" t="s">
        <v>58</v>
      </c>
      <c r="C119" s="17" t="s">
        <v>5</v>
      </c>
      <c r="D119" s="147" t="s">
        <v>106</v>
      </c>
      <c r="E119" s="13">
        <v>211</v>
      </c>
      <c r="F119" s="14">
        <f>+E119/$I119</f>
        <v>0.4906976744186046</v>
      </c>
      <c r="G119" s="13">
        <v>219</v>
      </c>
      <c r="H119" s="14">
        <f>+G119/$I119</f>
        <v>0.5093023255813953</v>
      </c>
      <c r="I119" s="72">
        <f>E119+G119</f>
        <v>430</v>
      </c>
      <c r="J119" s="5"/>
    </row>
    <row r="120" spans="1:10" ht="19.5" customHeight="1" thickBot="1">
      <c r="A120" s="7"/>
      <c r="B120" s="179"/>
      <c r="C120" s="17" t="s">
        <v>6</v>
      </c>
      <c r="D120" s="147" t="s">
        <v>99</v>
      </c>
      <c r="E120" s="13">
        <v>20</v>
      </c>
      <c r="F120" s="14">
        <f>+E120/$I120</f>
        <v>0.1834862385321101</v>
      </c>
      <c r="G120" s="13">
        <v>89</v>
      </c>
      <c r="H120" s="14">
        <f>+G120/$I120</f>
        <v>0.8165137614678899</v>
      </c>
      <c r="I120" s="72">
        <f aca="true" t="shared" si="10" ref="I120:I133">E120+G120</f>
        <v>109</v>
      </c>
      <c r="J120" s="5"/>
    </row>
    <row r="121" spans="1:10" ht="19.5" customHeight="1" thickBot="1">
      <c r="A121" s="7"/>
      <c r="B121" s="180"/>
      <c r="C121" s="181" t="s">
        <v>72</v>
      </c>
      <c r="D121" s="182"/>
      <c r="E121" s="21">
        <f>SUM(E119:E120)</f>
        <v>231</v>
      </c>
      <c r="F121" s="110">
        <f>E121/I121</f>
        <v>0.42857142857142855</v>
      </c>
      <c r="G121" s="21">
        <f>SUM(G119:G120)</f>
        <v>308</v>
      </c>
      <c r="H121" s="110">
        <f>G121/I121</f>
        <v>0.5714285714285714</v>
      </c>
      <c r="I121" s="72">
        <f t="shared" si="10"/>
        <v>539</v>
      </c>
      <c r="J121" s="5"/>
    </row>
    <row r="122" spans="1:10" ht="19.5" customHeight="1" thickBot="1">
      <c r="A122" s="7"/>
      <c r="B122" s="113" t="s">
        <v>59</v>
      </c>
      <c r="C122" s="18" t="s">
        <v>5</v>
      </c>
      <c r="D122" s="153" t="s">
        <v>107</v>
      </c>
      <c r="E122" s="15">
        <v>82</v>
      </c>
      <c r="F122" s="16">
        <f>+E122/$I122</f>
        <v>0.45555555555555555</v>
      </c>
      <c r="G122" s="15">
        <v>98</v>
      </c>
      <c r="H122" s="16">
        <f>+G122/$I122</f>
        <v>0.5444444444444444</v>
      </c>
      <c r="I122" s="72">
        <f t="shared" si="10"/>
        <v>180</v>
      </c>
      <c r="J122" s="5"/>
    </row>
    <row r="123" spans="1:10" ht="19.5" customHeight="1" thickBot="1">
      <c r="A123" s="7"/>
      <c r="B123" s="178" t="s">
        <v>60</v>
      </c>
      <c r="C123" s="17" t="s">
        <v>6</v>
      </c>
      <c r="D123" s="147" t="s">
        <v>113</v>
      </c>
      <c r="E123" s="12">
        <v>82</v>
      </c>
      <c r="F123" s="14">
        <f>+E123/$I123</f>
        <v>0.08299595141700405</v>
      </c>
      <c r="G123" s="12">
        <v>906</v>
      </c>
      <c r="H123" s="14">
        <f>+G123/$I123</f>
        <v>0.917004048582996</v>
      </c>
      <c r="I123" s="72">
        <f t="shared" si="10"/>
        <v>988</v>
      </c>
      <c r="J123" s="5"/>
    </row>
    <row r="124" spans="1:10" ht="19.5" customHeight="1" thickBot="1">
      <c r="A124" s="7"/>
      <c r="B124" s="179"/>
      <c r="C124" s="17" t="s">
        <v>7</v>
      </c>
      <c r="D124" s="147" t="s">
        <v>103</v>
      </c>
      <c r="E124" s="12">
        <v>25</v>
      </c>
      <c r="F124" s="14">
        <f>+E124/$I124</f>
        <v>0.07961783439490445</v>
      </c>
      <c r="G124" s="12">
        <v>289</v>
      </c>
      <c r="H124" s="14">
        <f>+G124/$I124</f>
        <v>0.9203821656050956</v>
      </c>
      <c r="I124" s="72">
        <f t="shared" si="10"/>
        <v>314</v>
      </c>
      <c r="J124" s="5"/>
    </row>
    <row r="125" spans="1:10" ht="19.5" customHeight="1" thickBot="1">
      <c r="A125" s="7"/>
      <c r="B125" s="179"/>
      <c r="C125" s="17" t="s">
        <v>10</v>
      </c>
      <c r="D125" s="147" t="s">
        <v>102</v>
      </c>
      <c r="E125" s="12">
        <v>157</v>
      </c>
      <c r="F125" s="14">
        <f>+E125/$I125</f>
        <v>0.47720364741641336</v>
      </c>
      <c r="G125" s="12">
        <v>172</v>
      </c>
      <c r="H125" s="14">
        <f>+G125/$I125</f>
        <v>0.5227963525835866</v>
      </c>
      <c r="I125" s="72">
        <f t="shared" si="10"/>
        <v>329</v>
      </c>
      <c r="J125" s="5"/>
    </row>
    <row r="126" spans="1:10" ht="19.5" customHeight="1" thickBot="1">
      <c r="A126" s="7"/>
      <c r="B126" s="179"/>
      <c r="C126" s="17" t="s">
        <v>12</v>
      </c>
      <c r="D126" s="147" t="s">
        <v>110</v>
      </c>
      <c r="E126" s="12">
        <v>53</v>
      </c>
      <c r="F126" s="14">
        <f>+E126/$I126</f>
        <v>0.08731466227347612</v>
      </c>
      <c r="G126" s="12">
        <v>554</v>
      </c>
      <c r="H126" s="14">
        <f>+G126/$I126</f>
        <v>0.9126853377265239</v>
      </c>
      <c r="I126" s="72">
        <f t="shared" si="10"/>
        <v>607</v>
      </c>
      <c r="J126" s="5"/>
    </row>
    <row r="127" spans="1:10" ht="19.5" customHeight="1" thickBot="1">
      <c r="A127" s="7"/>
      <c r="B127" s="180"/>
      <c r="C127" s="181" t="s">
        <v>73</v>
      </c>
      <c r="D127" s="182"/>
      <c r="E127" s="23">
        <f>SUM(E123:E126)</f>
        <v>317</v>
      </c>
      <c r="F127" s="110">
        <f>E127/I127</f>
        <v>0.14164432529043788</v>
      </c>
      <c r="G127" s="21">
        <f>SUM(G123:G126)</f>
        <v>1921</v>
      </c>
      <c r="H127" s="110">
        <f>G127/I127</f>
        <v>0.8583556747095621</v>
      </c>
      <c r="I127" s="72">
        <f t="shared" si="10"/>
        <v>2238</v>
      </c>
      <c r="J127" s="5"/>
    </row>
    <row r="128" spans="1:10" ht="19.5" customHeight="1" thickBot="1">
      <c r="A128" s="7"/>
      <c r="B128" s="221" t="s">
        <v>61</v>
      </c>
      <c r="C128" s="217" t="s">
        <v>10</v>
      </c>
      <c r="D128" s="218" t="s">
        <v>109</v>
      </c>
      <c r="E128" s="219">
        <v>17</v>
      </c>
      <c r="F128" s="220">
        <f>+E128/$I128</f>
        <v>0.15454545454545454</v>
      </c>
      <c r="G128" s="219">
        <v>93</v>
      </c>
      <c r="H128" s="220">
        <f>+G128/$I128</f>
        <v>0.8454545454545455</v>
      </c>
      <c r="I128" s="72">
        <f t="shared" si="10"/>
        <v>110</v>
      </c>
      <c r="J128" s="5"/>
    </row>
    <row r="129" spans="1:10" ht="19.5" customHeight="1" thickBot="1">
      <c r="A129" s="7"/>
      <c r="B129" s="222"/>
      <c r="C129" s="217" t="s">
        <v>12</v>
      </c>
      <c r="D129" s="218" t="s">
        <v>114</v>
      </c>
      <c r="E129" s="219">
        <v>15</v>
      </c>
      <c r="F129" s="220">
        <f>+E129/$I129</f>
        <v>0.1079136690647482</v>
      </c>
      <c r="G129" s="219">
        <v>124</v>
      </c>
      <c r="H129" s="220">
        <f>+G129/$I129</f>
        <v>0.8920863309352518</v>
      </c>
      <c r="I129" s="72">
        <f t="shared" si="10"/>
        <v>139</v>
      </c>
      <c r="J129" s="5"/>
    </row>
    <row r="130" spans="1:10" ht="19.5" customHeight="1" thickBot="1">
      <c r="A130" s="7"/>
      <c r="B130" s="222"/>
      <c r="C130" s="217" t="s">
        <v>15</v>
      </c>
      <c r="D130" s="218" t="s">
        <v>110</v>
      </c>
      <c r="E130" s="219">
        <v>5</v>
      </c>
      <c r="F130" s="220">
        <f>+E130/$I130</f>
        <v>0.03355704697986577</v>
      </c>
      <c r="G130" s="219">
        <v>144</v>
      </c>
      <c r="H130" s="220">
        <f>+G130/$I130</f>
        <v>0.9664429530201343</v>
      </c>
      <c r="I130" s="72">
        <f t="shared" si="10"/>
        <v>149</v>
      </c>
      <c r="J130" s="5"/>
    </row>
    <row r="131" spans="1:10" ht="19.5" customHeight="1" thickBot="1">
      <c r="A131" s="7"/>
      <c r="B131" s="223"/>
      <c r="C131" s="181" t="s">
        <v>74</v>
      </c>
      <c r="D131" s="182"/>
      <c r="E131" s="21">
        <f>SUM(E128:E130)</f>
        <v>37</v>
      </c>
      <c r="F131" s="110">
        <f>E131/I131</f>
        <v>0.09296482412060302</v>
      </c>
      <c r="G131" s="21">
        <f>SUM(G128:G130)</f>
        <v>361</v>
      </c>
      <c r="H131" s="110">
        <f>G131/I131</f>
        <v>0.907035175879397</v>
      </c>
      <c r="I131" s="72">
        <f t="shared" si="10"/>
        <v>398</v>
      </c>
      <c r="J131" s="5"/>
    </row>
    <row r="132" spans="1:10" ht="19.5" customHeight="1" thickBot="1">
      <c r="A132" s="7"/>
      <c r="B132" s="211" t="s">
        <v>62</v>
      </c>
      <c r="C132" s="212" t="s">
        <v>6</v>
      </c>
      <c r="D132" s="213" t="s">
        <v>102</v>
      </c>
      <c r="E132" s="214">
        <v>44</v>
      </c>
      <c r="F132" s="215">
        <f>+E132/$I132</f>
        <v>0.4583333333333333</v>
      </c>
      <c r="G132" s="214">
        <v>52</v>
      </c>
      <c r="H132" s="215">
        <f>+G132/$I132</f>
        <v>0.5416666666666666</v>
      </c>
      <c r="I132" s="72">
        <f t="shared" si="10"/>
        <v>96</v>
      </c>
      <c r="J132" s="5"/>
    </row>
    <row r="133" spans="1:10" ht="19.5" customHeight="1" thickBot="1">
      <c r="A133" s="7"/>
      <c r="B133" s="216" t="s">
        <v>63</v>
      </c>
      <c r="C133" s="217" t="s">
        <v>6</v>
      </c>
      <c r="D133" s="218" t="s">
        <v>122</v>
      </c>
      <c r="E133" s="219">
        <v>17</v>
      </c>
      <c r="F133" s="220">
        <f>+E133/$I133</f>
        <v>0.4722222222222222</v>
      </c>
      <c r="G133" s="219">
        <v>19</v>
      </c>
      <c r="H133" s="220">
        <f>+G133/$I133</f>
        <v>0.5277777777777778</v>
      </c>
      <c r="I133" s="72">
        <f t="shared" si="10"/>
        <v>36</v>
      </c>
      <c r="J133" s="5"/>
    </row>
    <row r="134" spans="1:10" ht="19.5" customHeight="1">
      <c r="A134" s="7"/>
      <c r="B134" s="199" t="s">
        <v>135</v>
      </c>
      <c r="C134" s="200"/>
      <c r="D134" s="200"/>
      <c r="E134" s="69">
        <f>E121+E122+E127+E131+E132+E133</f>
        <v>728</v>
      </c>
      <c r="F134" s="70">
        <f>+E134/$I134</f>
        <v>0.20877545167765987</v>
      </c>
      <c r="G134" s="69">
        <f>G121+G122+G127+G131+G132+G133</f>
        <v>2759</v>
      </c>
      <c r="H134" s="70">
        <f>+G134/$I134</f>
        <v>0.7912245483223401</v>
      </c>
      <c r="I134" s="71">
        <f>E134+G134</f>
        <v>3487</v>
      </c>
      <c r="J134" s="5"/>
    </row>
    <row r="135" spans="1:10" ht="3.75" customHeight="1">
      <c r="A135" s="55"/>
      <c r="B135" s="114"/>
      <c r="C135" s="115"/>
      <c r="D135" s="143"/>
      <c r="E135" s="114"/>
      <c r="F135" s="114"/>
      <c r="G135" s="114"/>
      <c r="H135" s="114"/>
      <c r="I135" s="114"/>
      <c r="J135" s="56"/>
    </row>
    <row r="136" ht="12.75">
      <c r="B136" s="50"/>
    </row>
    <row r="137" spans="1:10" ht="3" customHeight="1" thickBot="1">
      <c r="A137" s="90"/>
      <c r="B137" s="91"/>
      <c r="C137" s="92"/>
      <c r="D137" s="145"/>
      <c r="E137" s="93"/>
      <c r="F137" s="94"/>
      <c r="G137" s="93"/>
      <c r="H137" s="94"/>
      <c r="I137" s="95"/>
      <c r="J137" s="96"/>
    </row>
    <row r="138" spans="1:10" ht="19.5" customHeight="1" thickBot="1">
      <c r="A138" s="52"/>
      <c r="B138" s="193" t="s">
        <v>128</v>
      </c>
      <c r="C138" s="194"/>
      <c r="D138" s="194"/>
      <c r="E138" s="103">
        <f>E111</f>
        <v>7280</v>
      </c>
      <c r="F138" s="104">
        <f>F111</f>
        <v>0.2796558082360172</v>
      </c>
      <c r="G138" s="103">
        <f>G111</f>
        <v>18752</v>
      </c>
      <c r="H138" s="104">
        <f>H111</f>
        <v>0.7203441917639828</v>
      </c>
      <c r="I138" s="103">
        <f>I111</f>
        <v>26032</v>
      </c>
      <c r="J138" s="79"/>
    </row>
    <row r="139" spans="1:10" ht="19.5" customHeight="1" thickBot="1">
      <c r="A139" s="52"/>
      <c r="B139" s="195" t="s">
        <v>131</v>
      </c>
      <c r="C139" s="196"/>
      <c r="D139" s="196"/>
      <c r="E139" s="103">
        <f>E134</f>
        <v>728</v>
      </c>
      <c r="F139" s="104">
        <f>F134</f>
        <v>0.20877545167765987</v>
      </c>
      <c r="G139" s="103">
        <f>G134</f>
        <v>2759</v>
      </c>
      <c r="H139" s="104">
        <f>H134</f>
        <v>0.7912245483223401</v>
      </c>
      <c r="I139" s="103">
        <f>I134</f>
        <v>3487</v>
      </c>
      <c r="J139" s="89"/>
    </row>
    <row r="140" spans="1:10" ht="19.5" customHeight="1">
      <c r="A140" s="52"/>
      <c r="B140" s="197" t="s">
        <v>132</v>
      </c>
      <c r="C140" s="198"/>
      <c r="D140" s="198"/>
      <c r="E140" s="84">
        <f>SUM(E138:E139)</f>
        <v>8008</v>
      </c>
      <c r="F140" s="85">
        <f>E140/I140</f>
        <v>0.2712829025373488</v>
      </c>
      <c r="G140" s="84">
        <f>SUM(G138:G139)</f>
        <v>21511</v>
      </c>
      <c r="H140" s="85">
        <f>G140/I140</f>
        <v>0.7287170974626511</v>
      </c>
      <c r="I140" s="102">
        <f>SUM(I138:I139)</f>
        <v>29519</v>
      </c>
      <c r="J140" s="79"/>
    </row>
    <row r="141" spans="1:10" ht="3.75" customHeight="1">
      <c r="A141" s="55"/>
      <c r="B141" s="97"/>
      <c r="C141" s="98"/>
      <c r="D141" s="146"/>
      <c r="E141" s="99"/>
      <c r="F141" s="99"/>
      <c r="G141" s="99"/>
      <c r="H141" s="99"/>
      <c r="I141" s="100"/>
      <c r="J141" s="101"/>
    </row>
    <row r="142" ht="12.75">
      <c r="B142" s="152" t="s">
        <v>139</v>
      </c>
    </row>
    <row r="143" ht="12.75">
      <c r="B143" s="152"/>
    </row>
  </sheetData>
  <mergeCells count="54">
    <mergeCell ref="B100:B103"/>
    <mergeCell ref="C103:D103"/>
    <mergeCell ref="B19:B21"/>
    <mergeCell ref="B24:B33"/>
    <mergeCell ref="C65:D65"/>
    <mergeCell ref="C74:D74"/>
    <mergeCell ref="C69:D69"/>
    <mergeCell ref="B55:D55"/>
    <mergeCell ref="B48:B50"/>
    <mergeCell ref="C50:D50"/>
    <mergeCell ref="C18:D18"/>
    <mergeCell ref="C21:D21"/>
    <mergeCell ref="C60:D60"/>
    <mergeCell ref="C39:D39"/>
    <mergeCell ref="B34:D34"/>
    <mergeCell ref="B41:B43"/>
    <mergeCell ref="C43:D43"/>
    <mergeCell ref="B45:B47"/>
    <mergeCell ref="C47:D47"/>
    <mergeCell ref="B16:B18"/>
    <mergeCell ref="B92:B98"/>
    <mergeCell ref="B66:B69"/>
    <mergeCell ref="C77:D77"/>
    <mergeCell ref="B78:B84"/>
    <mergeCell ref="C84:D84"/>
    <mergeCell ref="B70:B74"/>
    <mergeCell ref="B85:B91"/>
    <mergeCell ref="C91:D91"/>
    <mergeCell ref="B75:B77"/>
    <mergeCell ref="C98:D98"/>
    <mergeCell ref="B1:H1"/>
    <mergeCell ref="B4:H4"/>
    <mergeCell ref="B6:H6"/>
    <mergeCell ref="B12:B14"/>
    <mergeCell ref="C14:D14"/>
    <mergeCell ref="C9:D9"/>
    <mergeCell ref="B63:B65"/>
    <mergeCell ref="C33:D33"/>
    <mergeCell ref="B138:D138"/>
    <mergeCell ref="B139:D139"/>
    <mergeCell ref="B140:D140"/>
    <mergeCell ref="C131:D131"/>
    <mergeCell ref="B128:B131"/>
    <mergeCell ref="B134:D134"/>
    <mergeCell ref="B104:D104"/>
    <mergeCell ref="B123:B127"/>
    <mergeCell ref="C121:D121"/>
    <mergeCell ref="C127:D127"/>
    <mergeCell ref="C118:D118"/>
    <mergeCell ref="B119:B121"/>
    <mergeCell ref="B111:D111"/>
    <mergeCell ref="B108:D108"/>
    <mergeCell ref="B109:D109"/>
    <mergeCell ref="B110:D110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0" r:id="rId1"/>
  <rowBreaks count="2" manualBreakCount="2">
    <brk id="58" max="9" man="1"/>
    <brk id="114" max="9" man="1"/>
  </rowBreaks>
  <ignoredErrors>
    <ignoredError sqref="F111 H111 F140 H140 H21 F21 F34:G34 F47 H47 F50 H50 F55:G55 H55 F65 H65 F69 H69 F74 H74 F77 H77 F84 H84 F91 H91 F98 H98 F131 H104 F121 H121 F127 H127 H131 F104" formula="1"/>
    <ignoredError sqref="C132:C133 C119:C120 C122:C126 C92:C97 C128:C130 C10:C13 C15:C17 C19:C20 C22:C23 C40:C42 C44:C46 C48:C49 C51:C54 C61:C64 C66:C68 C70:C73 C75:C76 C78:C83 C85:C90" numberStoredAsText="1"/>
    <ignoredError sqref="G14 E14 E18 G18 E33 G127 E43 G43 E47 G47 E65 G65 E127" formulaRange="1"/>
    <ignoredError sqref="F14 H14 F18 H18 F33:G33 F43 H4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2008-07-25T13:24:07Z</cp:lastPrinted>
  <dcterms:created xsi:type="dcterms:W3CDTF">2006-08-02T08:43:51Z</dcterms:created>
  <dcterms:modified xsi:type="dcterms:W3CDTF">2008-08-06T07:20:54Z</dcterms:modified>
  <cp:category/>
  <cp:version/>
  <cp:contentType/>
  <cp:contentStatus/>
</cp:coreProperties>
</file>