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260" windowHeight="6300" activeTab="0"/>
  </bookViews>
  <sheets>
    <sheet name="2.4.1" sheetId="1" r:id="rId1"/>
  </sheets>
  <definedNames>
    <definedName name="_xlnm.Print_Area" localSheetId="0">'2.4.1'!$B$1:$I$30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<sst xmlns="http://schemas.openxmlformats.org/spreadsheetml/2006/main" count="29" uniqueCount="29">
  <si>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Nombre </t>
  </si>
  <si>
    <t>IST</t>
  </si>
  <si>
    <t>Ecosystemes</t>
  </si>
  <si>
    <t>NMP</t>
  </si>
  <si>
    <t>Euratom</t>
  </si>
  <si>
    <t>SME's</t>
  </si>
  <si>
    <t>Infrastructuras</t>
  </si>
  <si>
    <t xml:space="preserve">Altres </t>
  </si>
  <si>
    <t>Interreg</t>
  </si>
  <si>
    <t>Altres</t>
  </si>
  <si>
    <t>Programes nacionals</t>
  </si>
  <si>
    <t>MEC/MIN</t>
  </si>
  <si>
    <t>Projectes d’Investigació</t>
  </si>
  <si>
    <t>Accions Complementàries</t>
  </si>
  <si>
    <t>ALTRES INSTITUCIONS ESTATALS</t>
  </si>
  <si>
    <t>GENERALITAT</t>
  </si>
  <si>
    <t>Centres de Referència</t>
  </si>
  <si>
    <t>Altres Accions</t>
  </si>
  <si>
    <t>Convenis</t>
  </si>
  <si>
    <t>TOTAL</t>
  </si>
  <si>
    <t>Concepte</t>
  </si>
  <si>
    <t>Import</t>
  </si>
  <si>
    <t>2.4.1 DISTRIBUCIÓ DE LA CONTRACTACIÓ PER CONCEPTES</t>
  </si>
  <si>
    <t>2.4 Contractació de l'any 2006 gestionada pel CTT</t>
  </si>
  <si>
    <t>Aeronàutica</t>
  </si>
  <si>
    <t>Marie Curie</t>
  </si>
  <si>
    <t>Xarxes CIDEM</t>
  </si>
  <si>
    <r>
      <t xml:space="preserve">Programes europeus </t>
    </r>
    <r>
      <rPr>
        <b/>
        <vertAlign val="superscript"/>
        <sz val="10"/>
        <color indexed="56"/>
        <rFont val="Arial"/>
        <family val="2"/>
      </rPr>
      <t>(1)</t>
    </r>
  </si>
  <si>
    <t xml:space="preserve">(1) Els fons de tercers corresponents a projectes des quals som coordinadors representen 7.044.900,47 €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</si>
</sst>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#.00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"/>
  </numFmts>
  <fonts count="11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1" fillId="4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2" fillId="7" borderId="10" applyNumberFormat="0">
      <alignment vertical="center"/>
      <protection/>
    </xf>
    <xf numFmtId="3" fontId="2" fillId="8" borderId="10" applyNumberFormat="0">
      <alignment vertical="center"/>
      <protection/>
    </xf>
    <xf numFmtId="4" fontId="2" fillId="2" borderId="10" applyNumberFormat="0">
      <alignment vertical="center"/>
      <protection/>
    </xf>
    <xf numFmtId="4" fontId="2" fillId="5" borderId="10" applyNumberFormat="0">
      <alignment vertical="center"/>
      <protection/>
    </xf>
    <xf numFmtId="0" fontId="2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2" fillId="2" borderId="0" applyNumberFormat="0">
      <alignment vertical="center"/>
      <protection/>
    </xf>
    <xf numFmtId="4" fontId="1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1" fillId="5" borderId="10" applyNumberFormat="0">
      <alignment vertical="center"/>
      <protection/>
    </xf>
    <xf numFmtId="4" fontId="1" fillId="4" borderId="1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6" fillId="0" borderId="11" applyAlignment="0">
      <protection/>
    </xf>
  </cellStyleXfs>
  <cellXfs count="59">
    <xf numFmtId="0" fontId="0" fillId="0" borderId="0" xfId="0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3" fillId="6" borderId="5" xfId="19" applyFont="1" applyFill="1" applyAlignment="1">
      <alignment/>
    </xf>
    <xf numFmtId="0" fontId="3" fillId="6" borderId="9" xfId="23" applyFont="1" applyFill="1" applyAlignment="1">
      <alignment/>
    </xf>
    <xf numFmtId="0" fontId="3" fillId="6" borderId="3" xfId="17" applyFont="1" applyFill="1" applyAlignment="1">
      <alignment/>
    </xf>
    <xf numFmtId="0" fontId="0" fillId="6" borderId="8" xfId="22" applyFill="1" applyAlignment="1">
      <alignment/>
    </xf>
    <xf numFmtId="0" fontId="3" fillId="6" borderId="6" xfId="20" applyFont="1" applyFill="1" applyAlignment="1">
      <alignment/>
    </xf>
    <xf numFmtId="0" fontId="0" fillId="6" borderId="6" xfId="20" applyFill="1" applyAlignment="1">
      <alignment/>
    </xf>
    <xf numFmtId="3" fontId="1" fillId="7" borderId="10" xfId="31" applyNumberFormat="1" applyFont="1" applyFill="1">
      <alignment vertical="center"/>
      <protection/>
    </xf>
    <xf numFmtId="0" fontId="3" fillId="6" borderId="8" xfId="22" applyFont="1" applyFill="1" applyAlignment="1">
      <alignment/>
    </xf>
    <xf numFmtId="4" fontId="2" fillId="7" borderId="10" xfId="30" applyNumberFormat="1">
      <alignment vertical="center"/>
      <protection/>
    </xf>
    <xf numFmtId="0" fontId="4" fillId="3" borderId="10" xfId="36">
      <alignment horizontal="center" vertical="center" wrapText="1"/>
      <protection/>
    </xf>
    <xf numFmtId="0" fontId="2" fillId="7" borderId="10" xfId="30">
      <alignment vertical="center"/>
      <protection/>
    </xf>
    <xf numFmtId="3" fontId="2" fillId="7" borderId="10" xfId="30" applyNumberFormat="1">
      <alignment vertical="center"/>
      <protection/>
    </xf>
    <xf numFmtId="0" fontId="0" fillId="6" borderId="4" xfId="18" applyFill="1" applyBorder="1" applyAlignment="1">
      <alignment/>
    </xf>
    <xf numFmtId="0" fontId="0" fillId="6" borderId="7" xfId="21" applyFill="1" applyBorder="1" applyAlignment="1">
      <alignment/>
    </xf>
    <xf numFmtId="4" fontId="0" fillId="6" borderId="7" xfId="21" applyNumberFormat="1" applyFill="1" applyBorder="1" applyAlignment="1">
      <alignment/>
    </xf>
    <xf numFmtId="0" fontId="0" fillId="6" borderId="2" xfId="16" applyFill="1" applyBorder="1" applyAlignment="1">
      <alignment/>
    </xf>
    <xf numFmtId="0" fontId="2" fillId="8" borderId="10" xfId="30" applyFill="1">
      <alignment vertical="center"/>
      <protection/>
    </xf>
    <xf numFmtId="4" fontId="1" fillId="4" borderId="0" xfId="37" applyNumberFormat="1" applyFont="1" applyFill="1">
      <alignment vertical="center"/>
      <protection/>
    </xf>
    <xf numFmtId="1" fontId="1" fillId="7" borderId="10" xfId="30" applyNumberFormat="1" applyFont="1">
      <alignment vertical="center"/>
      <protection/>
    </xf>
    <xf numFmtId="0" fontId="1" fillId="8" borderId="10" xfId="31" applyFont="1">
      <alignment vertical="center"/>
      <protection/>
    </xf>
    <xf numFmtId="0" fontId="2" fillId="8" borderId="12" xfId="30" applyFill="1" applyBorder="1" applyAlignment="1">
      <alignment vertical="center"/>
      <protection/>
    </xf>
    <xf numFmtId="0" fontId="2" fillId="8" borderId="13" xfId="30" applyFill="1" applyBorder="1" applyAlignment="1">
      <alignment vertical="center"/>
      <protection/>
    </xf>
    <xf numFmtId="0" fontId="2" fillId="8" borderId="14" xfId="30" applyFill="1" applyBorder="1" applyAlignment="1">
      <alignment vertical="center"/>
      <protection/>
    </xf>
    <xf numFmtId="3" fontId="2" fillId="7" borderId="10" xfId="30" applyNumberFormat="1" applyFont="1" applyAlignment="1">
      <alignment horizontal="right" vertical="center"/>
      <protection/>
    </xf>
    <xf numFmtId="4" fontId="2" fillId="8" borderId="10" xfId="30" applyNumberFormat="1" applyFill="1">
      <alignment vertical="center"/>
      <protection/>
    </xf>
    <xf numFmtId="0" fontId="2" fillId="7" borderId="10" xfId="30">
      <alignment vertical="center"/>
      <protection/>
    </xf>
    <xf numFmtId="0" fontId="2" fillId="7" borderId="12" xfId="30" applyBorder="1" applyAlignment="1">
      <alignment horizontal="left" vertical="center"/>
      <protection/>
    </xf>
    <xf numFmtId="0" fontId="2" fillId="7" borderId="14" xfId="30" applyBorder="1" applyAlignment="1">
      <alignment horizontal="left" vertical="center"/>
      <protection/>
    </xf>
    <xf numFmtId="0" fontId="2" fillId="7" borderId="10" xfId="30" applyFont="1">
      <alignment vertical="center"/>
      <protection/>
    </xf>
    <xf numFmtId="4" fontId="1" fillId="7" borderId="12" xfId="30" applyNumberFormat="1" applyFont="1" applyBorder="1" applyAlignment="1">
      <alignment horizontal="right" vertical="center"/>
      <protection/>
    </xf>
    <xf numFmtId="4" fontId="1" fillId="7" borderId="13" xfId="30" applyNumberFormat="1" applyFont="1" applyBorder="1" applyAlignment="1">
      <alignment horizontal="right" vertical="center"/>
      <protection/>
    </xf>
    <xf numFmtId="4" fontId="1" fillId="8" borderId="12" xfId="31" applyNumberFormat="1" applyFont="1" applyBorder="1" applyAlignment="1">
      <alignment horizontal="right" vertical="center"/>
      <protection/>
    </xf>
    <xf numFmtId="4" fontId="1" fillId="8" borderId="13" xfId="31" applyNumberFormat="1" applyFont="1" applyBorder="1" applyAlignment="1">
      <alignment horizontal="right" vertical="center"/>
      <protection/>
    </xf>
    <xf numFmtId="4" fontId="1" fillId="7" borderId="12" xfId="31" applyNumberFormat="1" applyFont="1" applyFill="1" applyBorder="1" applyAlignment="1">
      <alignment horizontal="right" vertical="center"/>
      <protection/>
    </xf>
    <xf numFmtId="0" fontId="1" fillId="7" borderId="13" xfId="31" applyFont="1" applyFill="1" applyBorder="1" applyAlignment="1">
      <alignment horizontal="right" vertical="center"/>
      <protection/>
    </xf>
    <xf numFmtId="0" fontId="1" fillId="9" borderId="10" xfId="34" applyFont="1" applyFill="1">
      <alignment horizontal="left" vertical="center"/>
      <protection/>
    </xf>
    <xf numFmtId="0" fontId="4" fillId="3" borderId="10" xfId="36" applyFont="1">
      <alignment horizontal="center" vertical="center" wrapText="1"/>
      <protection/>
    </xf>
    <xf numFmtId="0" fontId="4" fillId="3" borderId="10" xfId="36">
      <alignment horizontal="center" vertical="center" wrapText="1"/>
      <protection/>
    </xf>
    <xf numFmtId="0" fontId="2" fillId="8" borderId="10" xfId="30" applyFill="1">
      <alignment vertical="center"/>
      <protection/>
    </xf>
    <xf numFmtId="3" fontId="2" fillId="8" borderId="10" xfId="30" applyNumberFormat="1" applyFill="1">
      <alignment vertical="center"/>
      <protection/>
    </xf>
    <xf numFmtId="0" fontId="2" fillId="8" borderId="10" xfId="30" applyFont="1" applyFill="1">
      <alignment vertical="center"/>
      <protection/>
    </xf>
    <xf numFmtId="0" fontId="2" fillId="8" borderId="12" xfId="30" applyFill="1" applyBorder="1">
      <alignment vertical="center"/>
      <protection/>
    </xf>
    <xf numFmtId="0" fontId="2" fillId="8" borderId="13" xfId="30" applyFill="1" applyBorder="1">
      <alignment vertical="center"/>
      <protection/>
    </xf>
    <xf numFmtId="4" fontId="2" fillId="7" borderId="10" xfId="30" applyNumberFormat="1">
      <alignment vertical="center"/>
      <protection/>
    </xf>
    <xf numFmtId="0" fontId="1" fillId="8" borderId="12" xfId="31" applyFont="1" applyBorder="1" applyAlignment="1">
      <alignment horizontal="left" vertical="center"/>
      <protection/>
    </xf>
    <xf numFmtId="0" fontId="1" fillId="8" borderId="14" xfId="31" applyFont="1" applyBorder="1" applyAlignment="1">
      <alignment horizontal="left" vertical="center"/>
      <protection/>
    </xf>
    <xf numFmtId="0" fontId="1" fillId="8" borderId="13" xfId="31" applyFont="1" applyBorder="1" applyAlignment="1">
      <alignment horizontal="left" vertical="center"/>
      <protection/>
    </xf>
    <xf numFmtId="0" fontId="1" fillId="7" borderId="12" xfId="31" applyFont="1" applyFill="1" applyBorder="1" applyAlignment="1">
      <alignment horizontal="left" vertical="center"/>
      <protection/>
    </xf>
    <xf numFmtId="0" fontId="1" fillId="7" borderId="14" xfId="31" applyFont="1" applyFill="1" applyBorder="1" applyAlignment="1">
      <alignment horizontal="left" vertical="center"/>
      <protection/>
    </xf>
    <xf numFmtId="0" fontId="1" fillId="7" borderId="13" xfId="31" applyFont="1" applyFill="1" applyBorder="1" applyAlignment="1">
      <alignment horizontal="left" vertical="center"/>
      <protection/>
    </xf>
    <xf numFmtId="0" fontId="1" fillId="7" borderId="12" xfId="30" applyFont="1" applyBorder="1" applyAlignment="1">
      <alignment horizontal="left" vertical="center"/>
      <protection/>
    </xf>
    <xf numFmtId="0" fontId="1" fillId="7" borderId="14" xfId="30" applyFont="1" applyBorder="1" applyAlignment="1">
      <alignment horizontal="left" vertical="center"/>
      <protection/>
    </xf>
    <xf numFmtId="0" fontId="1" fillId="7" borderId="13" xfId="30" applyFont="1" applyBorder="1" applyAlignment="1">
      <alignment horizontal="left" vertical="center"/>
      <protection/>
    </xf>
    <xf numFmtId="0" fontId="1" fillId="4" borderId="15" xfId="37" applyFont="1" applyFill="1" applyBorder="1">
      <alignment vertical="center"/>
      <protection/>
    </xf>
    <xf numFmtId="0" fontId="1" fillId="4" borderId="16" xfId="37" applyFont="1" applyFill="1" applyBorder="1">
      <alignment vertical="center"/>
      <protection/>
    </xf>
    <xf numFmtId="0" fontId="7" fillId="6" borderId="0" xfId="29" applyFont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9">
      <selection activeCell="E34" sqref="E34"/>
    </sheetView>
  </sheetViews>
  <sheetFormatPr defaultColWidth="11.421875" defaultRowHeight="12.75"/>
  <cols>
    <col min="1" max="1" width="2.140625" style="1" customWidth="1"/>
    <col min="2" max="2" width="0.5625" style="1" customWidth="1"/>
    <col min="3" max="3" width="12.7109375" style="1" customWidth="1"/>
    <col min="4" max="4" width="3.00390625" style="1" customWidth="1"/>
    <col min="5" max="5" width="32.28125" style="1" bestFit="1" customWidth="1"/>
    <col min="6" max="6" width="13.57421875" style="1" customWidth="1"/>
    <col min="7" max="7" width="16.57421875" style="1" customWidth="1"/>
    <col min="8" max="8" width="14.140625" style="1" customWidth="1"/>
    <col min="9" max="9" width="0.5625" style="1" customWidth="1"/>
    <col min="10" max="16384" width="11.421875" style="1" customWidth="1"/>
  </cols>
  <sheetData>
    <row r="1" spans="3:8" ht="13.5" thickBot="1">
      <c r="C1" s="38" t="s">
        <v>23</v>
      </c>
      <c r="D1" s="38"/>
      <c r="E1" s="38"/>
      <c r="F1" s="38"/>
      <c r="G1" s="38"/>
      <c r="H1" s="38"/>
    </row>
    <row r="2" spans="3:8" s="2" customFormat="1" ht="13.5" thickBot="1">
      <c r="C2" s="38" t="s">
        <v>22</v>
      </c>
      <c r="D2" s="38"/>
      <c r="E2" s="38"/>
      <c r="F2" s="38"/>
      <c r="G2" s="38"/>
      <c r="H2" s="38"/>
    </row>
    <row r="3" s="2" customFormat="1" ht="12.75"/>
    <row r="4" spans="2:9" s="2" customFormat="1" ht="3.75" customHeight="1" thickBot="1">
      <c r="B4" s="3"/>
      <c r="C4" s="4"/>
      <c r="D4" s="4"/>
      <c r="E4" s="4"/>
      <c r="F4" s="4"/>
      <c r="G4" s="4"/>
      <c r="H4" s="4"/>
      <c r="I4" s="5"/>
    </row>
    <row r="5" spans="2:9" ht="19.5" customHeight="1" thickBot="1">
      <c r="B5" s="6"/>
      <c r="C5" s="39" t="s">
        <v>20</v>
      </c>
      <c r="D5" s="40"/>
      <c r="E5" s="40"/>
      <c r="F5" s="12" t="s">
        <v>0</v>
      </c>
      <c r="G5" s="39" t="s">
        <v>21</v>
      </c>
      <c r="H5" s="40"/>
      <c r="I5" s="7"/>
    </row>
    <row r="6" spans="2:9" ht="19.5" customHeight="1" thickBot="1">
      <c r="B6" s="6"/>
      <c r="C6" s="53" t="s">
        <v>18</v>
      </c>
      <c r="D6" s="54"/>
      <c r="E6" s="55"/>
      <c r="F6" s="21">
        <v>593</v>
      </c>
      <c r="G6" s="32">
        <v>24313559.08</v>
      </c>
      <c r="H6" s="33"/>
      <c r="I6" s="8"/>
    </row>
    <row r="7" spans="2:9" ht="19.5" customHeight="1" thickBot="1">
      <c r="B7" s="6"/>
      <c r="C7" s="47" t="s">
        <v>27</v>
      </c>
      <c r="D7" s="48"/>
      <c r="E7" s="49"/>
      <c r="F7" s="22">
        <f>SUM(F8:F16)</f>
        <v>47</v>
      </c>
      <c r="G7" s="34">
        <f>SUM(G8:G16)</f>
        <v>11071915.92</v>
      </c>
      <c r="H7" s="35"/>
      <c r="I7" s="8"/>
    </row>
    <row r="8" spans="2:9" ht="19.5" customHeight="1" thickBot="1">
      <c r="B8" s="6"/>
      <c r="C8" s="41"/>
      <c r="D8" s="43" t="s">
        <v>24</v>
      </c>
      <c r="E8" s="41"/>
      <c r="F8" s="19">
        <v>1</v>
      </c>
      <c r="G8" s="27">
        <v>149900</v>
      </c>
      <c r="H8" s="42"/>
      <c r="I8" s="8"/>
    </row>
    <row r="9" spans="2:9" ht="19.5" customHeight="1" thickBot="1">
      <c r="B9" s="6"/>
      <c r="C9" s="41"/>
      <c r="D9" s="41" t="s">
        <v>2</v>
      </c>
      <c r="E9" s="41"/>
      <c r="F9" s="19">
        <v>1</v>
      </c>
      <c r="G9" s="27">
        <v>224393</v>
      </c>
      <c r="H9" s="42"/>
      <c r="I9" s="8"/>
    </row>
    <row r="10" spans="2:9" ht="19.5" customHeight="1" thickBot="1">
      <c r="B10" s="6"/>
      <c r="C10" s="41"/>
      <c r="D10" s="43" t="s">
        <v>4</v>
      </c>
      <c r="E10" s="41"/>
      <c r="F10" s="19">
        <v>2</v>
      </c>
      <c r="G10" s="27">
        <v>90235</v>
      </c>
      <c r="H10" s="42"/>
      <c r="I10" s="8"/>
    </row>
    <row r="11" spans="2:9" ht="19.5" customHeight="1" thickBot="1">
      <c r="B11" s="6"/>
      <c r="C11" s="41"/>
      <c r="D11" s="43" t="s">
        <v>6</v>
      </c>
      <c r="E11" s="41"/>
      <c r="F11" s="19">
        <v>1</v>
      </c>
      <c r="G11" s="27">
        <v>108440</v>
      </c>
      <c r="H11" s="42"/>
      <c r="I11" s="8"/>
    </row>
    <row r="12" spans="2:9" ht="19.5" customHeight="1" thickBot="1">
      <c r="B12" s="6"/>
      <c r="C12" s="41"/>
      <c r="D12" s="43" t="s">
        <v>1</v>
      </c>
      <c r="E12" s="41"/>
      <c r="F12" s="19">
        <v>26</v>
      </c>
      <c r="G12" s="27">
        <v>7286593.57</v>
      </c>
      <c r="H12" s="42"/>
      <c r="I12" s="8"/>
    </row>
    <row r="13" spans="2:9" ht="19.5" customHeight="1" thickBot="1">
      <c r="B13" s="6"/>
      <c r="C13" s="41"/>
      <c r="D13" s="43" t="s">
        <v>25</v>
      </c>
      <c r="E13" s="41"/>
      <c r="F13" s="19">
        <v>7</v>
      </c>
      <c r="G13" s="27">
        <v>1861370.63</v>
      </c>
      <c r="H13" s="42"/>
      <c r="I13" s="8"/>
    </row>
    <row r="14" spans="2:9" ht="19.5" customHeight="1" thickBot="1">
      <c r="B14" s="6"/>
      <c r="C14" s="41"/>
      <c r="D14" s="43" t="s">
        <v>3</v>
      </c>
      <c r="E14" s="41"/>
      <c r="F14" s="19">
        <v>2</v>
      </c>
      <c r="G14" s="27">
        <v>580860</v>
      </c>
      <c r="H14" s="42"/>
      <c r="I14" s="8"/>
    </row>
    <row r="15" spans="2:9" ht="19.5" customHeight="1" thickBot="1">
      <c r="B15" s="6"/>
      <c r="C15" s="41"/>
      <c r="D15" s="44" t="s">
        <v>5</v>
      </c>
      <c r="E15" s="45"/>
      <c r="F15" s="19">
        <v>2</v>
      </c>
      <c r="G15" s="27">
        <v>285863</v>
      </c>
      <c r="H15" s="42"/>
      <c r="I15" s="8"/>
    </row>
    <row r="16" spans="2:9" ht="19.5" customHeight="1" thickBot="1">
      <c r="B16" s="6"/>
      <c r="C16" s="41"/>
      <c r="D16" s="23" t="s">
        <v>7</v>
      </c>
      <c r="E16" s="25"/>
      <c r="F16" s="24">
        <f>SUM(F18+F17)</f>
        <v>5</v>
      </c>
      <c r="G16" s="24">
        <f>SUM(G18+G17)</f>
        <v>484260.72</v>
      </c>
      <c r="H16" s="42"/>
      <c r="I16" s="8"/>
    </row>
    <row r="17" spans="2:9" ht="19.5" customHeight="1" thickBot="1">
      <c r="B17" s="6"/>
      <c r="C17" s="41"/>
      <c r="D17" s="41"/>
      <c r="E17" s="19" t="s">
        <v>8</v>
      </c>
      <c r="F17" s="19">
        <v>4</v>
      </c>
      <c r="G17" s="27">
        <v>296500.72</v>
      </c>
      <c r="H17" s="42"/>
      <c r="I17" s="8"/>
    </row>
    <row r="18" spans="2:9" ht="19.5" customHeight="1" thickBot="1">
      <c r="B18" s="6"/>
      <c r="C18" s="41"/>
      <c r="D18" s="41"/>
      <c r="E18" s="19" t="s">
        <v>9</v>
      </c>
      <c r="F18" s="19">
        <v>1</v>
      </c>
      <c r="G18" s="27">
        <v>187760</v>
      </c>
      <c r="H18" s="42"/>
      <c r="I18" s="8"/>
    </row>
    <row r="19" spans="2:9" ht="19.5" customHeight="1" thickBot="1">
      <c r="B19" s="6"/>
      <c r="C19" s="50" t="s">
        <v>10</v>
      </c>
      <c r="D19" s="51"/>
      <c r="E19" s="52"/>
      <c r="F19" s="9">
        <f>+F20+F23+F24</f>
        <v>159</v>
      </c>
      <c r="G19" s="36">
        <f>+G20+G23+G24</f>
        <v>11715778.100000001</v>
      </c>
      <c r="H19" s="37"/>
      <c r="I19" s="8"/>
    </row>
    <row r="20" spans="2:9" ht="19.5" customHeight="1" thickBot="1">
      <c r="B20" s="6"/>
      <c r="C20" s="28"/>
      <c r="D20" s="29" t="s">
        <v>11</v>
      </c>
      <c r="E20" s="30"/>
      <c r="F20" s="14">
        <f>SUM(F21:F22)</f>
        <v>106</v>
      </c>
      <c r="G20" s="14">
        <f>SUM(G21:G22)</f>
        <v>9902012.92</v>
      </c>
      <c r="H20" s="46"/>
      <c r="I20" s="8"/>
    </row>
    <row r="21" spans="2:9" ht="19.5" customHeight="1" thickBot="1">
      <c r="B21" s="6"/>
      <c r="C21" s="28"/>
      <c r="D21" s="28"/>
      <c r="E21" s="13" t="s">
        <v>12</v>
      </c>
      <c r="F21" s="14">
        <f>82+1+15</f>
        <v>98</v>
      </c>
      <c r="G21" s="11">
        <f>8973252.31+65500+552060.61</f>
        <v>9590812.92</v>
      </c>
      <c r="H21" s="46"/>
      <c r="I21" s="8"/>
    </row>
    <row r="22" spans="2:9" ht="19.5" customHeight="1" thickBot="1">
      <c r="B22" s="6"/>
      <c r="C22" s="28"/>
      <c r="D22" s="28"/>
      <c r="E22" s="13" t="s">
        <v>13</v>
      </c>
      <c r="F22" s="14">
        <f>4+1+3</f>
        <v>8</v>
      </c>
      <c r="G22" s="11">
        <f>259200+20000+32000</f>
        <v>311200</v>
      </c>
      <c r="H22" s="46"/>
      <c r="I22" s="8"/>
    </row>
    <row r="23" spans="2:9" ht="19.5" customHeight="1" thickBot="1">
      <c r="B23" s="6"/>
      <c r="C23" s="28"/>
      <c r="D23" s="28" t="s">
        <v>14</v>
      </c>
      <c r="E23" s="28"/>
      <c r="F23" s="14">
        <f>5+2+5</f>
        <v>12</v>
      </c>
      <c r="G23" s="11">
        <f>275504+78332.35+482160.45</f>
        <v>835996.8</v>
      </c>
      <c r="H23" s="46"/>
      <c r="I23" s="8"/>
    </row>
    <row r="24" spans="2:9" ht="19.5" customHeight="1" thickBot="1">
      <c r="B24" s="6"/>
      <c r="C24" s="28"/>
      <c r="D24" s="29" t="s">
        <v>15</v>
      </c>
      <c r="E24" s="30"/>
      <c r="F24" s="14">
        <f>SUM(F25:F27)</f>
        <v>41</v>
      </c>
      <c r="G24" s="11">
        <f>SUM(G25:G27)</f>
        <v>977768.3799999999</v>
      </c>
      <c r="H24" s="46"/>
      <c r="I24" s="8"/>
    </row>
    <row r="25" spans="2:9" ht="19.5" customHeight="1" thickBot="1">
      <c r="B25" s="6"/>
      <c r="C25" s="28"/>
      <c r="D25" s="28"/>
      <c r="E25" s="13" t="s">
        <v>16</v>
      </c>
      <c r="F25" s="26">
        <f>7+1</f>
        <v>8</v>
      </c>
      <c r="G25" s="11">
        <f>190657.34+69431.12</f>
        <v>260088.46</v>
      </c>
      <c r="H25" s="46"/>
      <c r="I25" s="8"/>
    </row>
    <row r="26" spans="2:9" ht="19.5" customHeight="1" thickBot="1">
      <c r="B26" s="6"/>
      <c r="C26" s="28"/>
      <c r="D26" s="28"/>
      <c r="E26" s="31" t="s">
        <v>26</v>
      </c>
      <c r="F26" s="26">
        <f>17+1</f>
        <v>18</v>
      </c>
      <c r="G26" s="11">
        <f>350666.66+232250</f>
        <v>582916.6599999999</v>
      </c>
      <c r="H26" s="46"/>
      <c r="I26" s="8"/>
    </row>
    <row r="27" spans="2:9" ht="19.5" customHeight="1" thickBot="1">
      <c r="B27" s="6"/>
      <c r="C27" s="28"/>
      <c r="D27" s="28"/>
      <c r="E27" s="13" t="s">
        <v>17</v>
      </c>
      <c r="F27" s="26">
        <f>2+10+1+1+1</f>
        <v>15</v>
      </c>
      <c r="G27" s="11">
        <f>5500+35000+6000+17972+70291.26</f>
        <v>134763.26</v>
      </c>
      <c r="H27" s="46"/>
      <c r="I27" s="8"/>
    </row>
    <row r="28" spans="2:9" s="2" customFormat="1" ht="19.5" customHeight="1">
      <c r="B28" s="10"/>
      <c r="C28" s="56" t="s">
        <v>19</v>
      </c>
      <c r="D28" s="56"/>
      <c r="E28" s="56"/>
      <c r="F28" s="56"/>
      <c r="G28" s="57"/>
      <c r="H28" s="20">
        <f>+G19+G7+G6</f>
        <v>47101253.1</v>
      </c>
      <c r="I28" s="7"/>
    </row>
    <row r="29" spans="1:9" ht="12.75">
      <c r="A29" s="2"/>
      <c r="B29" s="6"/>
      <c r="C29" s="58" t="s">
        <v>28</v>
      </c>
      <c r="D29" s="58"/>
      <c r="E29" s="58"/>
      <c r="F29" s="58"/>
      <c r="G29" s="58"/>
      <c r="H29" s="58"/>
      <c r="I29" s="8"/>
    </row>
    <row r="30" spans="2:9" ht="3.75" customHeight="1">
      <c r="B30" s="15"/>
      <c r="C30" s="16"/>
      <c r="D30" s="16"/>
      <c r="E30" s="16"/>
      <c r="F30" s="16"/>
      <c r="G30" s="16"/>
      <c r="H30" s="17"/>
      <c r="I30" s="18"/>
    </row>
  </sheetData>
  <mergeCells count="30">
    <mergeCell ref="C19:E19"/>
    <mergeCell ref="C29:H29"/>
    <mergeCell ref="D17:D18"/>
    <mergeCell ref="C6:E6"/>
    <mergeCell ref="C28:G28"/>
    <mergeCell ref="C20:C27"/>
    <mergeCell ref="D20:E20"/>
    <mergeCell ref="D11:E11"/>
    <mergeCell ref="D12:E12"/>
    <mergeCell ref="D13:E13"/>
    <mergeCell ref="H20:H27"/>
    <mergeCell ref="G5:H5"/>
    <mergeCell ref="D8:E8"/>
    <mergeCell ref="D9:E9"/>
    <mergeCell ref="D10:E10"/>
    <mergeCell ref="C7:E7"/>
    <mergeCell ref="D21:D22"/>
    <mergeCell ref="D23:E23"/>
    <mergeCell ref="D24:E24"/>
    <mergeCell ref="D25:D27"/>
    <mergeCell ref="G6:H6"/>
    <mergeCell ref="G7:H7"/>
    <mergeCell ref="G19:H19"/>
    <mergeCell ref="C1:H1"/>
    <mergeCell ref="C2:H2"/>
    <mergeCell ref="C5:E5"/>
    <mergeCell ref="C8:C18"/>
    <mergeCell ref="H8:H18"/>
    <mergeCell ref="D14:E14"/>
    <mergeCell ref="D15:E1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UPCnet</cp:lastModifiedBy>
  <cp:lastPrinted>2006-09-13T09:50:06Z</cp:lastPrinted>
  <dcterms:created xsi:type="dcterms:W3CDTF">2006-07-03T14:40:04Z</dcterms:created>
  <dcterms:modified xsi:type="dcterms:W3CDTF">2007-09-18T10:52:08Z</dcterms:modified>
  <cp:category/>
  <cp:version/>
  <cp:contentType/>
  <cp:contentStatus/>
</cp:coreProperties>
</file>