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1.4.1.2" sheetId="1" r:id="rId1"/>
  </sheets>
  <definedNames>
    <definedName name="_xlnm.Print_Area" localSheetId="0">'1.4.1.2'!$B$1:$S$132</definedName>
  </definedNames>
  <calcPr fullCalcOnLoad="1"/>
</workbook>
</file>

<file path=xl/sharedStrings.xml><?xml version="1.0" encoding="utf-8"?>
<sst xmlns="http://schemas.openxmlformats.org/spreadsheetml/2006/main" count="395" uniqueCount="125">
  <si>
    <t>1.4.1.2 ANÀLISI DE LA DURADA</t>
  </si>
  <si>
    <t>Estudis de 1r i 2n cicles. Centres propis</t>
  </si>
  <si>
    <t>Centre</t>
  </si>
  <si>
    <t>Estudi</t>
  </si>
  <si>
    <t>DURADA DELS ESTUDIS (2)</t>
  </si>
  <si>
    <t>Nous de 1r n anys enrere (3)</t>
  </si>
  <si>
    <t>Temps previst</t>
  </si>
  <si>
    <t>1 any més del temps previst</t>
  </si>
  <si>
    <t>2 anys més del temps previst</t>
  </si>
  <si>
    <t>3 o més anys més del temps previst</t>
  </si>
  <si>
    <t>Nombre</t>
  </si>
  <si>
    <t>Mitjana de permanència (1)</t>
  </si>
  <si>
    <t xml:space="preserve">Nombre </t>
  </si>
  <si>
    <t>%</t>
  </si>
  <si>
    <t>200</t>
  </si>
  <si>
    <t>FME</t>
  </si>
  <si>
    <t>01</t>
  </si>
  <si>
    <t>Llic. en Matemàtiques</t>
  </si>
  <si>
    <t>210</t>
  </si>
  <si>
    <t>ETSAB</t>
  </si>
  <si>
    <t>Arquitecte</t>
  </si>
  <si>
    <t>Eng. Industrial</t>
  </si>
  <si>
    <t>230</t>
  </si>
  <si>
    <t>ETSETB</t>
  </si>
  <si>
    <t>Eng. de Telecomunicació</t>
  </si>
  <si>
    <t>ETSEIB</t>
  </si>
  <si>
    <t>04</t>
  </si>
  <si>
    <t>Eng. Química</t>
  </si>
  <si>
    <t>ETSECCPB</t>
  </si>
  <si>
    <t>Eng. de Camins, Canals i Ports</t>
  </si>
  <si>
    <t>Eng. Geològica</t>
  </si>
  <si>
    <t>270</t>
  </si>
  <si>
    <t>FIB</t>
  </si>
  <si>
    <t>02</t>
  </si>
  <si>
    <t>Eng. en Informàtica</t>
  </si>
  <si>
    <t>290</t>
  </si>
  <si>
    <t>ETSAV</t>
  </si>
  <si>
    <t>Arquitectura</t>
  </si>
  <si>
    <t>Estudis de 2n cicles. Centres propis</t>
  </si>
  <si>
    <t>-</t>
  </si>
  <si>
    <t>03</t>
  </si>
  <si>
    <t>Llic. en Ciències i Tèc. Estadístiques</t>
  </si>
  <si>
    <t>220</t>
  </si>
  <si>
    <t>Eng. en Automàtica i Electrònica Industrial</t>
  </si>
  <si>
    <t>Eng. en Organització Industrial</t>
  </si>
  <si>
    <t>Eng. en Electrònica</t>
  </si>
  <si>
    <t>05</t>
  </si>
  <si>
    <t>Eng. de Materials</t>
  </si>
  <si>
    <t>FNB</t>
  </si>
  <si>
    <t>Llic. de Nàutica i Transport Marítim</t>
  </si>
  <si>
    <t>Llic. en Màquines Navals</t>
  </si>
  <si>
    <t>EPSC</t>
  </si>
  <si>
    <t>EPSEB</t>
  </si>
  <si>
    <t>Eng. en Organització Ind., orientat a l'edificació</t>
  </si>
  <si>
    <t>EPSEVG</t>
  </si>
  <si>
    <t>10</t>
  </si>
  <si>
    <t>Estudis de 1r cicle. Centres propis</t>
  </si>
  <si>
    <t>Dipl. en Estadística</t>
  </si>
  <si>
    <t>Eng. Tècn. en Obres Públiques</t>
  </si>
  <si>
    <t>Eng. Tècn. en Informàtica de Gestió</t>
  </si>
  <si>
    <t>Eng. Tècn. en Informàtica de Sistemes</t>
  </si>
  <si>
    <t>Dipl. en Màquines Navals</t>
  </si>
  <si>
    <t>Dipl. en Navegació Marítima</t>
  </si>
  <si>
    <t>06</t>
  </si>
  <si>
    <t>Eng. Tècn. Naval en Propulsió i Serveis del Vaixell</t>
  </si>
  <si>
    <t>Eng. Tècn. de Telecomunicació -Sist. de Telecomunicació</t>
  </si>
  <si>
    <t>Eng. Tècn. de Telecomunicació -Telemàtica</t>
  </si>
  <si>
    <t>Eng. Tècn. Aeronàutic - Aeronavegació</t>
  </si>
  <si>
    <t>Arquitecte Tècnic</t>
  </si>
  <si>
    <t>Eng. Tècn. en Topografia</t>
  </si>
  <si>
    <t>EUETIT</t>
  </si>
  <si>
    <t>Eng. Tècn. Industrial -Tèxtil</t>
  </si>
  <si>
    <t>Eng. Tècn. Industrial -Mecànica</t>
  </si>
  <si>
    <t>Eng. Tècn. Industrial -Química Industrial</t>
  </si>
  <si>
    <t>Eng. Tècn. Industrial -Electrònica Industrial</t>
  </si>
  <si>
    <t>Eng. Tècn. Industrial -Electricitat</t>
  </si>
  <si>
    <t>07</t>
  </si>
  <si>
    <t>Eng. Tècn. de Telecomunicació - So i imatge</t>
  </si>
  <si>
    <t>EUPM</t>
  </si>
  <si>
    <t>Eng. Tècn. de Mines -Explotació de Mines</t>
  </si>
  <si>
    <t>Eng. Tècn. de Telec. -Sistemes Electrònics</t>
  </si>
  <si>
    <t>08</t>
  </si>
  <si>
    <t>09</t>
  </si>
  <si>
    <t>EUOOT</t>
  </si>
  <si>
    <t>Dipl. en Òptica i Optometria</t>
  </si>
  <si>
    <t>Estudis de 1r cicle. Centres adscrits</t>
  </si>
  <si>
    <t>EUNCET</t>
  </si>
  <si>
    <t>Dipl. en Ciències Empresarials</t>
  </si>
  <si>
    <t>EAE</t>
  </si>
  <si>
    <t>EUETIB</t>
  </si>
  <si>
    <t>Eng. Tècn. Industrial, esp. en Mecànica</t>
  </si>
  <si>
    <t>Eng. Tècn. Industrial, esp. en Electricitat</t>
  </si>
  <si>
    <t>Eng. Tècn. Industrial, esp. en Química Industrial</t>
  </si>
  <si>
    <t>Eng. Tècn. Industrial, esp. en Electrònica Industrial</t>
  </si>
  <si>
    <t>EUETAB-ESAB</t>
  </si>
  <si>
    <t>Eng. Tècn. Agrícola, esp. en Indústries Agràries i Alimentàries</t>
  </si>
  <si>
    <t>Eng. Tècn. Agrícola, esp. en Explotacions Agropecuàries</t>
  </si>
  <si>
    <t>Eng. Tècn. Agrícola, esp. en Hortofructicultura i Jardineria</t>
  </si>
  <si>
    <t>EUPMT</t>
  </si>
  <si>
    <t>Eng. Tècn. de Telecomunicació, esp. en Telemàtica</t>
  </si>
  <si>
    <t>EUETII</t>
  </si>
  <si>
    <t>EUETTPC</t>
  </si>
  <si>
    <t>Eng. Tècn. In. en Tèxtil</t>
  </si>
  <si>
    <t>ETSEIAT</t>
  </si>
  <si>
    <t>TOTAL ESTUDIS DE 1R I 2N CICLES. CENTRES DOCENTS</t>
  </si>
  <si>
    <t>TOTAL ESTUDIS DE 2N CICLE. CENTRES DOCENTS</t>
  </si>
  <si>
    <t>EPSEM</t>
  </si>
  <si>
    <t>TOTAL ESTUDIS DE 1R CICLE. CENTRES PROPIS</t>
  </si>
  <si>
    <t>TOTAL CENTRES PROPIS</t>
  </si>
  <si>
    <t>TOTAL ESTUDIS DE 1R CICLE. CENTRES ADSCRITS</t>
  </si>
  <si>
    <t>TOTAL UPC</t>
  </si>
  <si>
    <t>% titulats/ades en el temps previst vs. nous de 1r n anys enrere</t>
  </si>
  <si>
    <t>% de titulats/ades en funció de la durada dels estudis</t>
  </si>
  <si>
    <t>1.4.1 Titulades/ats d'estudis de 1r i 2n cicles</t>
  </si>
  <si>
    <r>
      <t>Durada dels estudis</t>
    </r>
    <r>
      <rPr>
        <b/>
        <vertAlign val="superscript"/>
        <sz val="10"/>
        <color indexed="9"/>
        <rFont val="Arial"/>
        <family val="2"/>
      </rPr>
      <t xml:space="preserve"> (2)</t>
    </r>
  </si>
  <si>
    <r>
      <t xml:space="preserve">Mitjana de permanència </t>
    </r>
    <r>
      <rPr>
        <b/>
        <vertAlign val="superscript"/>
        <sz val="10"/>
        <color indexed="9"/>
        <rFont val="Arial"/>
        <family val="2"/>
      </rPr>
      <t>(1)</t>
    </r>
  </si>
  <si>
    <t>Nous de 1r n anys enrere</t>
  </si>
  <si>
    <t>% titulades/ats en el temps previst vs. nous de 1r n anys enrere</t>
  </si>
  <si>
    <t>% de titulades/ats en funció de la durada dels estudis</t>
  </si>
  <si>
    <r>
      <t>(1)</t>
    </r>
    <r>
      <rPr>
        <sz val="8"/>
        <color indexed="56"/>
        <rFont val="Arial"/>
        <family val="2"/>
      </rPr>
      <t xml:space="preserve"> Aquesta mitjana s'ha estimat considerant totes les titulades/ats (amb PFC, si s'escau, inclòs) i s'obté de dividir els cursos acumulats pel nombre de titulades/ats</t>
    </r>
  </si>
  <si>
    <r>
      <t>(2)</t>
    </r>
    <r>
      <rPr>
        <sz val="8"/>
        <color indexed="56"/>
        <rFont val="Arial"/>
        <family val="2"/>
      </rPr>
      <t xml:space="preserve"> El valor d' n depèn de la durada dels plans d'estudis. És a dir, n=2 per als estudis de 2n cicle, n=3 i n=4 per als estudis de 1r cicle i n=5 per als de 1r i 2n cicle llarg</t>
    </r>
  </si>
  <si>
    <t>ANY ACADÈMIC 2005-2006</t>
  </si>
  <si>
    <t>Titulades/ats 2005-2006</t>
  </si>
  <si>
    <t>Titulats/ades 2005-2006</t>
  </si>
  <si>
    <t>Dades a maig 2007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</si>
</sst>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  <numFmt numFmtId="166" formatCode="0.0"/>
    <numFmt numFmtId="167" formatCode="#,##0.0"/>
  </numFmts>
  <fonts count="12">
    <font>
      <sz val="10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vertAlign val="superscript"/>
      <sz val="10"/>
      <color indexed="9"/>
      <name val="Arial"/>
      <family val="2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3" fillId="0" borderId="5" applyNumberFormat="0" applyFont="0" applyFill="0" applyAlignment="0" applyProtection="0"/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  <protection/>
    </xf>
    <xf numFmtId="0" fontId="1" fillId="4" borderId="10">
      <alignment horizontal="left" vertical="center"/>
      <protection/>
    </xf>
    <xf numFmtId="0" fontId="1" fillId="2" borderId="10">
      <alignment horizontal="left" vertical="center"/>
      <protection/>
    </xf>
    <xf numFmtId="0" fontId="1" fillId="2" borderId="10">
      <alignment horizontal="left" vertical="center"/>
      <protection/>
    </xf>
    <xf numFmtId="0" fontId="1" fillId="5" borderId="10">
      <alignment horizontal="left" vertical="center"/>
      <protection/>
    </xf>
    <xf numFmtId="0" fontId="6" fillId="6" borderId="0">
      <alignment horizontal="left" vertical="center"/>
      <protection/>
    </xf>
    <xf numFmtId="3" fontId="2" fillId="7" borderId="10" applyNumberFormat="0">
      <alignment vertical="center"/>
      <protection/>
    </xf>
    <xf numFmtId="3" fontId="2" fillId="8" borderId="10" applyNumberFormat="0">
      <alignment vertical="center"/>
      <protection/>
    </xf>
    <xf numFmtId="4" fontId="2" fillId="2" borderId="10" applyNumberFormat="0">
      <alignment vertical="center"/>
      <protection/>
    </xf>
    <xf numFmtId="4" fontId="2" fillId="5" borderId="10" applyNumberFormat="0">
      <alignment vertical="center"/>
      <protection/>
    </xf>
    <xf numFmtId="0" fontId="2" fillId="9" borderId="10">
      <alignment horizontal="left" vertical="center"/>
      <protection/>
    </xf>
    <xf numFmtId="0" fontId="3" fillId="10" borderId="10">
      <alignment horizontal="center" vertical="center"/>
      <protection/>
    </xf>
    <xf numFmtId="0" fontId="3" fillId="3" borderId="10">
      <alignment horizontal="center" vertical="center" wrapText="1"/>
      <protection/>
    </xf>
    <xf numFmtId="3" fontId="2" fillId="2" borderId="0" applyNumberFormat="0">
      <alignment vertical="center"/>
      <protection/>
    </xf>
    <xf numFmtId="4" fontId="1" fillId="2" borderId="10" applyNumberFormat="0">
      <alignment vertical="center"/>
      <protection/>
    </xf>
    <xf numFmtId="0" fontId="3" fillId="3" borderId="10">
      <alignment horizontal="center" vertical="center"/>
      <protection/>
    </xf>
    <xf numFmtId="4" fontId="1" fillId="5" borderId="10" applyNumberFormat="0">
      <alignment vertical="center"/>
      <protection/>
    </xf>
    <xf numFmtId="4" fontId="1" fillId="4" borderId="1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5" fillId="0" borderId="11" applyAlignment="0">
      <protection/>
    </xf>
  </cellStyleXfs>
  <cellXfs count="107">
    <xf numFmtId="0" fontId="0" fillId="0" borderId="0" xfId="0" applyAlignment="1">
      <alignment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5" xfId="19" applyFill="1" applyAlignment="1">
      <alignment vertical="center"/>
    </xf>
    <xf numFmtId="0" fontId="0" fillId="6" borderId="9" xfId="23" applyFill="1" applyAlignment="1">
      <alignment horizontal="center" vertical="center"/>
    </xf>
    <xf numFmtId="0" fontId="0" fillId="6" borderId="9" xfId="23" applyFill="1" applyAlignment="1">
      <alignment vertical="center"/>
    </xf>
    <xf numFmtId="0" fontId="0" fillId="6" borderId="8" xfId="22" applyFill="1" applyAlignment="1">
      <alignment vertical="center"/>
    </xf>
    <xf numFmtId="0" fontId="3" fillId="3" borderId="10" xfId="36">
      <alignment horizontal="center" vertical="center" wrapText="1"/>
      <protection/>
    </xf>
    <xf numFmtId="0" fontId="0" fillId="6" borderId="6" xfId="20" applyFill="1" applyAlignment="1">
      <alignment vertical="center"/>
    </xf>
    <xf numFmtId="10" fontId="0" fillId="6" borderId="6" xfId="20" applyNumberFormat="1" applyFill="1" applyAlignment="1">
      <alignment vertical="center"/>
    </xf>
    <xf numFmtId="0" fontId="1" fillId="9" borderId="12" xfId="34" applyFont="1" applyFill="1" applyBorder="1" applyAlignment="1">
      <alignment horizontal="left" vertical="center"/>
      <protection/>
    </xf>
    <xf numFmtId="0" fontId="1" fillId="9" borderId="13" xfId="34" applyFont="1" applyFill="1" applyBorder="1" applyAlignment="1">
      <alignment horizontal="left" vertical="center"/>
      <protection/>
    </xf>
    <xf numFmtId="0" fontId="1" fillId="9" borderId="10" xfId="34" applyFont="1" applyFill="1" applyAlignment="1">
      <alignment horizontal="left" vertical="center"/>
      <protection/>
    </xf>
    <xf numFmtId="0" fontId="1" fillId="9" borderId="10" xfId="34" applyFont="1" applyFill="1">
      <alignment horizontal="left" vertical="center"/>
      <protection/>
    </xf>
    <xf numFmtId="0" fontId="0" fillId="6" borderId="0" xfId="0" applyFill="1" applyAlignment="1">
      <alignment/>
    </xf>
    <xf numFmtId="0" fontId="0" fillId="6" borderId="7" xfId="21" applyFill="1" applyAlignment="1">
      <alignment horizontal="center" vertical="center"/>
    </xf>
    <xf numFmtId="0" fontId="0" fillId="6" borderId="7" xfId="21" applyFill="1" applyAlignment="1">
      <alignment vertical="center"/>
    </xf>
    <xf numFmtId="0" fontId="0" fillId="6" borderId="8" xfId="22" applyFill="1" applyAlignment="1">
      <alignment/>
    </xf>
    <xf numFmtId="10" fontId="0" fillId="6" borderId="2" xfId="16" applyNumberFormat="1" applyFill="1" applyAlignment="1">
      <alignment vertical="center"/>
    </xf>
    <xf numFmtId="0" fontId="0" fillId="6" borderId="4" xfId="18" applyFill="1" applyAlignment="1">
      <alignment/>
    </xf>
    <xf numFmtId="0" fontId="2" fillId="7" borderId="10" xfId="30">
      <alignment vertical="center"/>
      <protection/>
    </xf>
    <xf numFmtId="3" fontId="2" fillId="7" borderId="10" xfId="30" applyNumberFormat="1">
      <alignment vertical="center"/>
      <protection/>
    </xf>
    <xf numFmtId="0" fontId="2" fillId="8" borderId="10" xfId="31">
      <alignment vertical="center"/>
      <protection/>
    </xf>
    <xf numFmtId="3" fontId="2" fillId="8" borderId="10" xfId="31" applyNumberFormat="1">
      <alignment vertical="center"/>
      <protection/>
    </xf>
    <xf numFmtId="3" fontId="2" fillId="8" borderId="10" xfId="31" applyNumberFormat="1" quotePrefix="1">
      <alignment vertical="center"/>
      <protection/>
    </xf>
    <xf numFmtId="0" fontId="2" fillId="7" borderId="10" xfId="30" quotePrefix="1">
      <alignment vertical="center"/>
      <protection/>
    </xf>
    <xf numFmtId="0" fontId="2" fillId="8" borderId="10" xfId="31" quotePrefix="1">
      <alignment vertical="center"/>
      <protection/>
    </xf>
    <xf numFmtId="3" fontId="2" fillId="7" borderId="10" xfId="30" applyNumberFormat="1" quotePrefix="1">
      <alignment vertical="center"/>
      <protection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2" xfId="16" applyFill="1" applyAlignment="1">
      <alignment/>
    </xf>
    <xf numFmtId="0" fontId="6" fillId="6" borderId="0" xfId="29">
      <alignment horizontal="left" vertical="center"/>
      <protection/>
    </xf>
    <xf numFmtId="0" fontId="2" fillId="7" borderId="10" xfId="30" applyAlignment="1">
      <alignment horizontal="left" vertical="center"/>
      <protection/>
    </xf>
    <xf numFmtId="0" fontId="2" fillId="8" borderId="10" xfId="31" applyAlignment="1">
      <alignment horizontal="left" vertical="center"/>
      <protection/>
    </xf>
    <xf numFmtId="0" fontId="1" fillId="5" borderId="10" xfId="40">
      <alignment vertical="center"/>
      <protection/>
    </xf>
    <xf numFmtId="0" fontId="1" fillId="4" borderId="10" xfId="25" applyAlignment="1">
      <alignment horizontal="right" vertical="center"/>
      <protection/>
    </xf>
    <xf numFmtId="1" fontId="1" fillId="4" borderId="10" xfId="41" applyNumberFormat="1" applyAlignment="1">
      <alignment horizontal="right" vertical="center"/>
      <protection/>
    </xf>
    <xf numFmtId="0" fontId="1" fillId="4" borderId="10" xfId="41" applyAlignment="1">
      <alignment horizontal="right" vertical="center"/>
      <protection/>
    </xf>
    <xf numFmtId="3" fontId="1" fillId="4" borderId="10" xfId="41" applyNumberFormat="1">
      <alignment vertical="center"/>
      <protection/>
    </xf>
    <xf numFmtId="3" fontId="1" fillId="4" borderId="10" xfId="41" applyNumberFormat="1" applyAlignment="1">
      <alignment horizontal="right" vertical="center"/>
      <protection/>
    </xf>
    <xf numFmtId="3" fontId="1" fillId="5" borderId="10" xfId="40" applyNumberFormat="1">
      <alignment vertical="center"/>
      <protection/>
    </xf>
    <xf numFmtId="3" fontId="1" fillId="4" borderId="10" xfId="25" applyNumberFormat="1" applyAlignment="1">
      <alignment horizontal="right" vertical="center"/>
      <protection/>
    </xf>
    <xf numFmtId="0" fontId="2" fillId="7" borderId="10" xfId="30" applyFont="1" applyAlignment="1">
      <alignment horizontal="right" vertical="center"/>
      <protection/>
    </xf>
    <xf numFmtId="0" fontId="2" fillId="7" borderId="10" xfId="30" applyFont="1" applyAlignment="1" quotePrefix="1">
      <alignment horizontal="right" vertical="center"/>
      <protection/>
    </xf>
    <xf numFmtId="0" fontId="2" fillId="8" borderId="10" xfId="31" applyFont="1" applyAlignment="1">
      <alignment horizontal="right" vertical="center"/>
      <protection/>
    </xf>
    <xf numFmtId="0" fontId="2" fillId="7" borderId="10" xfId="30" applyFont="1">
      <alignment vertical="center"/>
      <protection/>
    </xf>
    <xf numFmtId="0" fontId="2" fillId="8" borderId="10" xfId="31" applyFont="1">
      <alignment vertical="center"/>
      <protection/>
    </xf>
    <xf numFmtId="0" fontId="2" fillId="7" borderId="10" xfId="30" applyAlignment="1">
      <alignment horizontal="center" vertical="center"/>
      <protection/>
    </xf>
    <xf numFmtId="0" fontId="2" fillId="8" borderId="10" xfId="31" applyAlignment="1">
      <alignment horizontal="center" vertical="center"/>
      <protection/>
    </xf>
    <xf numFmtId="0" fontId="2" fillId="7" borderId="10" xfId="30" applyAlignment="1" quotePrefix="1">
      <alignment horizontal="center" vertical="center"/>
      <protection/>
    </xf>
    <xf numFmtId="0" fontId="2" fillId="8" borderId="10" xfId="31" applyAlignment="1" quotePrefix="1">
      <alignment horizontal="center" vertical="center"/>
      <protection/>
    </xf>
    <xf numFmtId="49" fontId="2" fillId="8" borderId="10" xfId="31" applyNumberFormat="1" applyAlignment="1">
      <alignment horizontal="center" vertical="center"/>
      <protection/>
    </xf>
    <xf numFmtId="0" fontId="4" fillId="6" borderId="7" xfId="21" applyFont="1" applyFill="1" applyAlignment="1">
      <alignment horizontal="center" vertical="center"/>
    </xf>
    <xf numFmtId="0" fontId="4" fillId="6" borderId="7" xfId="21" applyFont="1" applyFill="1" applyAlignment="1">
      <alignment vertical="center"/>
    </xf>
    <xf numFmtId="0" fontId="4" fillId="6" borderId="7" xfId="21" applyFont="1" applyFill="1" applyAlignment="1">
      <alignment horizontal="left" vertical="center"/>
    </xf>
    <xf numFmtId="2" fontId="4" fillId="6" borderId="7" xfId="21" applyNumberFormat="1" applyFont="1" applyFill="1" applyAlignment="1">
      <alignment horizontal="center" vertical="center"/>
    </xf>
    <xf numFmtId="165" fontId="1" fillId="4" borderId="10" xfId="41" applyNumberFormat="1" applyAlignment="1">
      <alignment horizontal="right" vertical="center"/>
      <protection/>
    </xf>
    <xf numFmtId="166" fontId="2" fillId="7" borderId="10" xfId="30" applyNumberFormat="1">
      <alignment vertical="center"/>
      <protection/>
    </xf>
    <xf numFmtId="166" fontId="2" fillId="8" borderId="10" xfId="31" applyNumberFormat="1">
      <alignment vertical="center"/>
      <protection/>
    </xf>
    <xf numFmtId="166" fontId="1" fillId="4" borderId="10" xfId="41" applyNumberFormat="1" applyAlignment="1">
      <alignment horizontal="right" vertical="center"/>
      <protection/>
    </xf>
    <xf numFmtId="165" fontId="2" fillId="7" borderId="10" xfId="30" applyNumberFormat="1" applyAlignment="1">
      <alignment horizontal="right" vertical="center"/>
      <protection/>
    </xf>
    <xf numFmtId="165" fontId="2" fillId="8" borderId="10" xfId="31" applyNumberFormat="1" applyAlignment="1">
      <alignment horizontal="right" vertical="center"/>
      <protection/>
    </xf>
    <xf numFmtId="165" fontId="2" fillId="7" borderId="10" xfId="30" applyNumberFormat="1" applyFont="1" applyAlignment="1">
      <alignment horizontal="right" vertical="center"/>
      <protection/>
    </xf>
    <xf numFmtId="166" fontId="1" fillId="5" borderId="10" xfId="40" applyNumberFormat="1">
      <alignment vertical="center"/>
      <protection/>
    </xf>
    <xf numFmtId="166" fontId="1" fillId="4" borderId="10" xfId="41" applyNumberFormat="1">
      <alignment vertical="center"/>
      <protection/>
    </xf>
    <xf numFmtId="165" fontId="2" fillId="8" borderId="10" xfId="31" applyNumberFormat="1" applyFont="1" applyAlignment="1">
      <alignment horizontal="right" vertical="center"/>
      <protection/>
    </xf>
    <xf numFmtId="165" fontId="1" fillId="5" borderId="10" xfId="40" applyNumberFormat="1">
      <alignment vertical="center"/>
      <protection/>
    </xf>
    <xf numFmtId="165" fontId="1" fillId="4" borderId="10" xfId="41" applyNumberFormat="1">
      <alignment vertical="center"/>
      <protection/>
    </xf>
    <xf numFmtId="167" fontId="2" fillId="7" borderId="10" xfId="30" applyNumberFormat="1">
      <alignment vertical="center"/>
      <protection/>
    </xf>
    <xf numFmtId="167" fontId="2" fillId="8" borderId="10" xfId="31" applyNumberFormat="1">
      <alignment vertical="center"/>
      <protection/>
    </xf>
    <xf numFmtId="167" fontId="1" fillId="5" borderId="10" xfId="40" applyNumberFormat="1">
      <alignment vertical="center"/>
      <protection/>
    </xf>
    <xf numFmtId="167" fontId="1" fillId="4" borderId="10" xfId="41" applyNumberFormat="1">
      <alignment vertical="center"/>
      <protection/>
    </xf>
    <xf numFmtId="0" fontId="2" fillId="6" borderId="7" xfId="21" applyFont="1" applyFill="1" applyAlignment="1">
      <alignment/>
    </xf>
    <xf numFmtId="0" fontId="1" fillId="9" borderId="14" xfId="34" applyFont="1" applyFill="1" applyBorder="1" applyAlignment="1">
      <alignment horizontal="left" vertical="center"/>
      <protection/>
    </xf>
    <xf numFmtId="0" fontId="1" fillId="9" borderId="13" xfId="34" applyFont="1" applyFill="1" applyBorder="1" applyAlignment="1">
      <alignment vertical="center"/>
      <protection/>
    </xf>
    <xf numFmtId="0" fontId="1" fillId="9" borderId="10" xfId="34" applyFont="1" applyFill="1" applyAlignment="1">
      <alignment vertical="center"/>
      <protection/>
    </xf>
    <xf numFmtId="0" fontId="1" fillId="9" borderId="15" xfId="34" applyFont="1" applyFill="1" applyBorder="1" applyAlignment="1">
      <alignment vertical="center"/>
      <protection/>
    </xf>
    <xf numFmtId="0" fontId="1" fillId="9" borderId="0" xfId="34" applyFont="1" applyFill="1" applyBorder="1">
      <alignment horizontal="left" vertical="center"/>
      <protection/>
    </xf>
    <xf numFmtId="0" fontId="0" fillId="6" borderId="3" xfId="17" applyFill="1" applyBorder="1" applyAlignment="1">
      <alignment vertical="center"/>
    </xf>
    <xf numFmtId="0" fontId="1" fillId="9" borderId="14" xfId="34" applyFont="1" applyFill="1" applyBorder="1" applyAlignment="1">
      <alignment vertical="center"/>
      <protection/>
    </xf>
    <xf numFmtId="1" fontId="2" fillId="7" borderId="10" xfId="30" applyNumberFormat="1" applyAlignment="1">
      <alignment horizontal="right" vertical="center"/>
      <protection/>
    </xf>
    <xf numFmtId="1" fontId="2" fillId="7" borderId="10" xfId="30" applyNumberFormat="1" applyFont="1" applyAlignment="1">
      <alignment horizontal="right" vertical="center"/>
      <protection/>
    </xf>
    <xf numFmtId="1" fontId="2" fillId="7" borderId="10" xfId="30" applyNumberFormat="1">
      <alignment vertical="center"/>
      <protection/>
    </xf>
    <xf numFmtId="1" fontId="2" fillId="8" borderId="10" xfId="31" applyNumberFormat="1">
      <alignment vertical="center"/>
      <protection/>
    </xf>
    <xf numFmtId="1" fontId="2" fillId="8" borderId="10" xfId="31" applyNumberFormat="1" applyAlignment="1">
      <alignment horizontal="right" vertical="center"/>
      <protection/>
    </xf>
    <xf numFmtId="1" fontId="2" fillId="8" borderId="10" xfId="31" applyNumberFormat="1" applyFont="1" applyAlignment="1">
      <alignment horizontal="right" vertical="center"/>
      <protection/>
    </xf>
    <xf numFmtId="0" fontId="2" fillId="7" borderId="10" xfId="30" applyAlignment="1" quotePrefix="1">
      <alignment horizontal="right" vertical="center"/>
      <protection/>
    </xf>
    <xf numFmtId="0" fontId="2" fillId="7" borderId="10" xfId="30" applyAlignment="1">
      <alignment horizontal="right" vertical="center"/>
      <protection/>
    </xf>
    <xf numFmtId="0" fontId="2" fillId="8" borderId="10" xfId="31" applyAlignment="1">
      <alignment horizontal="right" vertical="center"/>
      <protection/>
    </xf>
    <xf numFmtId="0" fontId="2" fillId="8" borderId="10" xfId="31" applyAlignment="1" quotePrefix="1">
      <alignment horizontal="right" vertical="center"/>
      <protection/>
    </xf>
    <xf numFmtId="3" fontId="2" fillId="7" borderId="10" xfId="30" applyNumberFormat="1" applyAlignment="1" quotePrefix="1">
      <alignment horizontal="right" vertical="center"/>
      <protection/>
    </xf>
    <xf numFmtId="9" fontId="2" fillId="8" borderId="10" xfId="31" applyNumberFormat="1" applyAlignment="1">
      <alignment horizontal="right" vertical="center"/>
      <protection/>
    </xf>
    <xf numFmtId="0" fontId="2" fillId="7" borderId="10" xfId="30" applyNumberFormat="1" applyAlignment="1">
      <alignment horizontal="center" vertical="center"/>
      <protection/>
    </xf>
    <xf numFmtId="0" fontId="2" fillId="8" borderId="10" xfId="31" applyNumberFormat="1" applyAlignment="1">
      <alignment horizontal="center" vertical="center"/>
      <protection/>
    </xf>
    <xf numFmtId="0" fontId="3" fillId="3" borderId="10" xfId="36" applyFont="1">
      <alignment horizontal="center" vertical="center" wrapText="1"/>
      <protection/>
    </xf>
    <xf numFmtId="0" fontId="3" fillId="3" borderId="10" xfId="36">
      <alignment horizontal="center" vertical="center" wrapText="1"/>
      <protection/>
    </xf>
    <xf numFmtId="0" fontId="6" fillId="6" borderId="9" xfId="0" applyFont="1" applyFill="1" applyBorder="1" applyAlignment="1">
      <alignment horizontal="left"/>
    </xf>
    <xf numFmtId="0" fontId="1" fillId="9" borderId="16" xfId="34" applyFont="1" applyFill="1" applyBorder="1" applyAlignment="1">
      <alignment horizontal="left" vertical="center"/>
      <protection/>
    </xf>
    <xf numFmtId="0" fontId="1" fillId="9" borderId="14" xfId="34" applyFont="1" applyFill="1" applyBorder="1" applyAlignment="1">
      <alignment horizontal="left" vertical="center"/>
      <protection/>
    </xf>
    <xf numFmtId="0" fontId="11" fillId="6" borderId="0" xfId="29" applyFont="1" applyAlignment="1">
      <alignment horizontal="left" vertical="center"/>
      <protection/>
    </xf>
    <xf numFmtId="0" fontId="1" fillId="4" borderId="10" xfId="41" applyFont="1">
      <alignment vertical="center"/>
      <protection/>
    </xf>
    <xf numFmtId="0" fontId="1" fillId="4" borderId="10" xfId="41">
      <alignment vertical="center"/>
      <protection/>
    </xf>
    <xf numFmtId="0" fontId="1" fillId="4" borderId="0" xfId="37" applyFont="1" applyFill="1">
      <alignment vertical="center"/>
      <protection/>
    </xf>
    <xf numFmtId="0" fontId="1" fillId="5" borderId="10" xfId="40" applyFont="1">
      <alignment vertical="center"/>
      <protection/>
    </xf>
    <xf numFmtId="0" fontId="1" fillId="5" borderId="10" xfId="40">
      <alignment vertical="center"/>
      <protection/>
    </xf>
    <xf numFmtId="0" fontId="1" fillId="9" borderId="12" xfId="34" applyFont="1" applyFill="1" applyBorder="1" applyAlignment="1">
      <alignment horizontal="left" vertical="center"/>
      <protection/>
    </xf>
    <xf numFmtId="0" fontId="1" fillId="9" borderId="13" xfId="34" applyFont="1" applyFill="1" applyBorder="1" applyAlignment="1">
      <alignment horizontal="lef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32"/>
  <sheetViews>
    <sheetView tabSelected="1" zoomScale="75" zoomScaleNormal="75" zoomScaleSheetLayoutView="75" workbookViewId="0" topLeftCell="A1">
      <selection activeCell="F5" sqref="F5"/>
    </sheetView>
  </sheetViews>
  <sheetFormatPr defaultColWidth="11.421875" defaultRowHeight="12.75"/>
  <cols>
    <col min="1" max="1" width="2.140625" style="14" customWidth="1"/>
    <col min="2" max="2" width="0.5625" style="14" customWidth="1"/>
    <col min="3" max="3" width="5.28125" style="14" customWidth="1"/>
    <col min="4" max="4" width="15.421875" style="14" customWidth="1"/>
    <col min="5" max="5" width="6.140625" style="14" customWidth="1"/>
    <col min="6" max="6" width="53.57421875" style="14" bestFit="1" customWidth="1"/>
    <col min="7" max="7" width="11.421875" style="14" customWidth="1"/>
    <col min="8" max="8" width="14.00390625" style="14" customWidth="1"/>
    <col min="9" max="9" width="11.421875" style="14" customWidth="1"/>
    <col min="10" max="10" width="12.8515625" style="14" customWidth="1"/>
    <col min="11" max="18" width="11.421875" style="14" customWidth="1"/>
    <col min="19" max="19" width="0.5625" style="14" customWidth="1"/>
    <col min="20" max="16384" width="11.421875" style="14" customWidth="1"/>
  </cols>
  <sheetData>
    <row r="1" spans="3:19" s="75" customFormat="1" ht="13.5" thickBot="1">
      <c r="C1" s="105" t="s">
        <v>113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74"/>
    </row>
    <row r="2" spans="3:19" s="75" customFormat="1" ht="13.5" thickBot="1">
      <c r="C2" s="105" t="s">
        <v>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74"/>
    </row>
    <row r="3" spans="2:19" s="12" customFormat="1" ht="9" customHeight="1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4"/>
    </row>
    <row r="4" spans="3:19" s="13" customFormat="1" ht="13.5" thickBot="1">
      <c r="C4" s="105" t="s">
        <v>121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76"/>
    </row>
    <row r="5" s="13" customFormat="1" ht="9.75" customHeight="1" thickBot="1"/>
    <row r="6" spans="3:19" s="75" customFormat="1" ht="13.5" thickBot="1">
      <c r="C6" s="105" t="s">
        <v>1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79"/>
    </row>
    <row r="7" spans="3:19" s="1" customFormat="1" ht="6.75" customHeight="1">
      <c r="C7" s="2"/>
      <c r="S7" s="77"/>
    </row>
    <row r="8" spans="2:19" s="1" customFormat="1" ht="3.75" customHeight="1" thickBot="1">
      <c r="B8" s="3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78"/>
    </row>
    <row r="9" spans="2:19" s="1" customFormat="1" ht="19.5" customHeight="1" thickBot="1">
      <c r="B9" s="6"/>
      <c r="C9" s="95" t="s">
        <v>2</v>
      </c>
      <c r="D9" s="95"/>
      <c r="E9" s="95" t="s">
        <v>3</v>
      </c>
      <c r="F9" s="95"/>
      <c r="G9" s="94" t="s">
        <v>122</v>
      </c>
      <c r="H9" s="95"/>
      <c r="I9" s="94" t="s">
        <v>114</v>
      </c>
      <c r="J9" s="95"/>
      <c r="K9" s="95"/>
      <c r="L9" s="95"/>
      <c r="M9" s="95"/>
      <c r="N9" s="95"/>
      <c r="O9" s="95"/>
      <c r="P9" s="95"/>
      <c r="Q9" s="95"/>
      <c r="R9" s="95"/>
      <c r="S9" s="8"/>
    </row>
    <row r="10" spans="2:19" s="1" customFormat="1" ht="19.5" customHeight="1" thickBot="1">
      <c r="B10" s="6"/>
      <c r="C10" s="95"/>
      <c r="D10" s="95"/>
      <c r="E10" s="95"/>
      <c r="F10" s="95"/>
      <c r="G10" s="95"/>
      <c r="H10" s="95"/>
      <c r="I10" s="94" t="s">
        <v>116</v>
      </c>
      <c r="J10" s="94" t="s">
        <v>117</v>
      </c>
      <c r="K10" s="94" t="s">
        <v>118</v>
      </c>
      <c r="L10" s="95"/>
      <c r="M10" s="95"/>
      <c r="N10" s="95"/>
      <c r="O10" s="95"/>
      <c r="P10" s="95"/>
      <c r="Q10" s="95"/>
      <c r="R10" s="95"/>
      <c r="S10" s="8"/>
    </row>
    <row r="11" spans="2:19" s="1" customFormat="1" ht="19.5" customHeight="1" thickBot="1">
      <c r="B11" s="6"/>
      <c r="C11" s="95"/>
      <c r="D11" s="95"/>
      <c r="E11" s="95"/>
      <c r="F11" s="95"/>
      <c r="G11" s="95"/>
      <c r="H11" s="95"/>
      <c r="I11" s="95"/>
      <c r="J11" s="95"/>
      <c r="K11" s="95" t="s">
        <v>6</v>
      </c>
      <c r="L11" s="95"/>
      <c r="M11" s="95" t="s">
        <v>7</v>
      </c>
      <c r="N11" s="95"/>
      <c r="O11" s="95" t="s">
        <v>8</v>
      </c>
      <c r="P11" s="95"/>
      <c r="Q11" s="95" t="s">
        <v>9</v>
      </c>
      <c r="R11" s="95"/>
      <c r="S11" s="8"/>
    </row>
    <row r="12" spans="2:19" s="1" customFormat="1" ht="19.5" customHeight="1" thickBot="1">
      <c r="B12" s="6"/>
      <c r="C12" s="95"/>
      <c r="D12" s="95"/>
      <c r="E12" s="95"/>
      <c r="F12" s="95"/>
      <c r="G12" s="95" t="s">
        <v>10</v>
      </c>
      <c r="H12" s="94" t="s">
        <v>115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8"/>
    </row>
    <row r="13" spans="2:19" s="1" customFormat="1" ht="19.5" customHeight="1" thickBot="1">
      <c r="B13" s="6"/>
      <c r="C13" s="95"/>
      <c r="D13" s="95"/>
      <c r="E13" s="95"/>
      <c r="F13" s="95"/>
      <c r="G13" s="95"/>
      <c r="H13" s="95"/>
      <c r="I13" s="95"/>
      <c r="J13" s="95"/>
      <c r="K13" s="7" t="s">
        <v>12</v>
      </c>
      <c r="L13" s="7" t="s">
        <v>13</v>
      </c>
      <c r="M13" s="7" t="s">
        <v>12</v>
      </c>
      <c r="N13" s="7" t="s">
        <v>13</v>
      </c>
      <c r="O13" s="7" t="s">
        <v>12</v>
      </c>
      <c r="P13" s="7" t="s">
        <v>13</v>
      </c>
      <c r="Q13" s="7" t="s">
        <v>12</v>
      </c>
      <c r="R13" s="7" t="s">
        <v>13</v>
      </c>
      <c r="S13" s="8"/>
    </row>
    <row r="14" spans="2:19" s="1" customFormat="1" ht="19.5" customHeight="1" thickBot="1">
      <c r="B14" s="6"/>
      <c r="C14" s="32" t="s">
        <v>14</v>
      </c>
      <c r="D14" s="20" t="s">
        <v>15</v>
      </c>
      <c r="E14" s="47" t="s">
        <v>16</v>
      </c>
      <c r="F14" s="20" t="s">
        <v>17</v>
      </c>
      <c r="G14" s="21">
        <v>44</v>
      </c>
      <c r="H14" s="57">
        <v>5.636363636363637</v>
      </c>
      <c r="I14" s="21">
        <v>54</v>
      </c>
      <c r="J14" s="60">
        <f>(K14/I14*100)/100</f>
        <v>0.38888888888888895</v>
      </c>
      <c r="K14" s="87">
        <v>21</v>
      </c>
      <c r="L14" s="60">
        <f aca="true" t="shared" si="0" ref="L14:L23">K14/G14</f>
        <v>0.4772727272727273</v>
      </c>
      <c r="M14" s="87">
        <v>15</v>
      </c>
      <c r="N14" s="60">
        <f aca="true" t="shared" si="1" ref="N14:N23">M14/G14</f>
        <v>0.3409090909090909</v>
      </c>
      <c r="O14" s="87">
        <v>6</v>
      </c>
      <c r="P14" s="60">
        <f aca="true" t="shared" si="2" ref="P14:P23">O14/G14</f>
        <v>0.13636363636363635</v>
      </c>
      <c r="Q14" s="87">
        <v>2</v>
      </c>
      <c r="R14" s="60">
        <f aca="true" t="shared" si="3" ref="R14:R23">Q14/G14</f>
        <v>0.045454545454545456</v>
      </c>
      <c r="S14" s="8"/>
    </row>
    <row r="15" spans="2:19" ht="19.5" customHeight="1" thickBot="1">
      <c r="B15" s="6"/>
      <c r="C15" s="33" t="s">
        <v>18</v>
      </c>
      <c r="D15" s="22" t="s">
        <v>19</v>
      </c>
      <c r="E15" s="48" t="s">
        <v>16</v>
      </c>
      <c r="F15" s="22" t="s">
        <v>20</v>
      </c>
      <c r="G15" s="23">
        <v>291</v>
      </c>
      <c r="H15" s="58">
        <v>9.395189003436426</v>
      </c>
      <c r="I15" s="24">
        <v>383</v>
      </c>
      <c r="J15" s="61">
        <f aca="true" t="shared" si="4" ref="J15:J23">(K15/I15*100)/100</f>
        <v>0.033942558746736295</v>
      </c>
      <c r="K15" s="88">
        <v>13</v>
      </c>
      <c r="L15" s="61">
        <f t="shared" si="0"/>
        <v>0.044673539518900345</v>
      </c>
      <c r="M15" s="88">
        <v>10</v>
      </c>
      <c r="N15" s="61">
        <f t="shared" si="1"/>
        <v>0.03436426116838488</v>
      </c>
      <c r="O15" s="88">
        <v>39</v>
      </c>
      <c r="P15" s="61">
        <f t="shared" si="2"/>
        <v>0.13402061855670103</v>
      </c>
      <c r="Q15" s="88">
        <v>229</v>
      </c>
      <c r="R15" s="61">
        <f t="shared" si="3"/>
        <v>0.7869415807560137</v>
      </c>
      <c r="S15" s="8"/>
    </row>
    <row r="16" spans="2:19" ht="19.5" customHeight="1" thickBot="1">
      <c r="B16" s="6"/>
      <c r="C16" s="32">
        <v>220</v>
      </c>
      <c r="D16" s="45" t="s">
        <v>103</v>
      </c>
      <c r="E16" s="49" t="s">
        <v>16</v>
      </c>
      <c r="F16" s="20" t="s">
        <v>21</v>
      </c>
      <c r="G16" s="21">
        <v>134</v>
      </c>
      <c r="H16" s="57">
        <v>7.402985074626866</v>
      </c>
      <c r="I16" s="21">
        <v>177</v>
      </c>
      <c r="J16" s="60">
        <f t="shared" si="4"/>
        <v>0.12429378531073447</v>
      </c>
      <c r="K16" s="87">
        <v>22</v>
      </c>
      <c r="L16" s="60">
        <f t="shared" si="0"/>
        <v>0.16417910447761194</v>
      </c>
      <c r="M16" s="87">
        <v>20</v>
      </c>
      <c r="N16" s="60">
        <f t="shared" si="1"/>
        <v>0.14925373134328357</v>
      </c>
      <c r="O16" s="87">
        <v>27</v>
      </c>
      <c r="P16" s="60">
        <f t="shared" si="2"/>
        <v>0.20149253731343283</v>
      </c>
      <c r="Q16" s="87">
        <v>65</v>
      </c>
      <c r="R16" s="60">
        <f t="shared" si="3"/>
        <v>0.48507462686567165</v>
      </c>
      <c r="S16" s="8"/>
    </row>
    <row r="17" spans="2:19" ht="19.5" customHeight="1" thickBot="1">
      <c r="B17" s="6"/>
      <c r="C17" s="33" t="s">
        <v>22</v>
      </c>
      <c r="D17" s="22" t="s">
        <v>23</v>
      </c>
      <c r="E17" s="50" t="s">
        <v>16</v>
      </c>
      <c r="F17" s="22" t="s">
        <v>24</v>
      </c>
      <c r="G17" s="23">
        <v>238</v>
      </c>
      <c r="H17" s="58">
        <v>7.390756302521009</v>
      </c>
      <c r="I17" s="23">
        <v>455</v>
      </c>
      <c r="J17" s="61">
        <f t="shared" si="4"/>
        <v>0.01098901098901099</v>
      </c>
      <c r="K17" s="88">
        <v>5</v>
      </c>
      <c r="L17" s="61">
        <f t="shared" si="0"/>
        <v>0.02100840336134454</v>
      </c>
      <c r="M17" s="88">
        <v>53</v>
      </c>
      <c r="N17" s="61">
        <f t="shared" si="1"/>
        <v>0.22268907563025211</v>
      </c>
      <c r="O17" s="88">
        <v>76</v>
      </c>
      <c r="P17" s="61">
        <f t="shared" si="2"/>
        <v>0.31932773109243695</v>
      </c>
      <c r="Q17" s="88">
        <v>104</v>
      </c>
      <c r="R17" s="61">
        <f t="shared" si="3"/>
        <v>0.4369747899159664</v>
      </c>
      <c r="S17" s="9"/>
    </row>
    <row r="18" spans="2:19" ht="19.5" customHeight="1" thickBot="1">
      <c r="B18" s="6"/>
      <c r="C18" s="32">
        <v>240</v>
      </c>
      <c r="D18" s="20" t="s">
        <v>25</v>
      </c>
      <c r="E18" s="47" t="s">
        <v>16</v>
      </c>
      <c r="F18" s="20" t="s">
        <v>21</v>
      </c>
      <c r="G18" s="21">
        <v>259</v>
      </c>
      <c r="H18" s="57">
        <v>7.030888030888031</v>
      </c>
      <c r="I18" s="21">
        <v>458</v>
      </c>
      <c r="J18" s="60">
        <f t="shared" si="4"/>
        <v>0.048034934497816595</v>
      </c>
      <c r="K18" s="87">
        <v>22</v>
      </c>
      <c r="L18" s="60">
        <f t="shared" si="0"/>
        <v>0.08494208494208494</v>
      </c>
      <c r="M18" s="87">
        <v>70</v>
      </c>
      <c r="N18" s="60">
        <f t="shared" si="1"/>
        <v>0.2702702702702703</v>
      </c>
      <c r="O18" s="87">
        <v>89</v>
      </c>
      <c r="P18" s="60">
        <f t="shared" si="2"/>
        <v>0.3436293436293436</v>
      </c>
      <c r="Q18" s="87">
        <v>78</v>
      </c>
      <c r="R18" s="60">
        <f t="shared" si="3"/>
        <v>0.30115830115830117</v>
      </c>
      <c r="S18" s="9"/>
    </row>
    <row r="19" spans="2:19" ht="19.5" customHeight="1" thickBot="1">
      <c r="B19" s="6"/>
      <c r="C19" s="33">
        <v>240</v>
      </c>
      <c r="D19" s="22" t="s">
        <v>25</v>
      </c>
      <c r="E19" s="48" t="s">
        <v>26</v>
      </c>
      <c r="F19" s="22" t="s">
        <v>27</v>
      </c>
      <c r="G19" s="23">
        <v>50</v>
      </c>
      <c r="H19" s="58">
        <v>6.42</v>
      </c>
      <c r="I19" s="23">
        <v>77</v>
      </c>
      <c r="J19" s="61">
        <f t="shared" si="4"/>
        <v>0.07792207792207792</v>
      </c>
      <c r="K19" s="88">
        <v>6</v>
      </c>
      <c r="L19" s="61">
        <f t="shared" si="0"/>
        <v>0.12</v>
      </c>
      <c r="M19" s="88">
        <v>23</v>
      </c>
      <c r="N19" s="61">
        <f t="shared" si="1"/>
        <v>0.46</v>
      </c>
      <c r="O19" s="88">
        <v>15</v>
      </c>
      <c r="P19" s="61">
        <f t="shared" si="2"/>
        <v>0.3</v>
      </c>
      <c r="Q19" s="88">
        <v>6</v>
      </c>
      <c r="R19" s="61">
        <f t="shared" si="3"/>
        <v>0.12</v>
      </c>
      <c r="S19" s="9"/>
    </row>
    <row r="20" spans="2:19" ht="19.5" customHeight="1" thickBot="1">
      <c r="B20" s="6"/>
      <c r="C20" s="32">
        <v>250</v>
      </c>
      <c r="D20" s="20" t="s">
        <v>28</v>
      </c>
      <c r="E20" s="49" t="s">
        <v>16</v>
      </c>
      <c r="F20" s="20" t="s">
        <v>29</v>
      </c>
      <c r="G20" s="21">
        <v>113</v>
      </c>
      <c r="H20" s="57">
        <v>8.061946902654867</v>
      </c>
      <c r="I20" s="21">
        <v>168</v>
      </c>
      <c r="J20" s="60">
        <f t="shared" si="4"/>
        <v>0.023809523809523808</v>
      </c>
      <c r="K20" s="87">
        <v>4</v>
      </c>
      <c r="L20" s="60">
        <f t="shared" si="0"/>
        <v>0.035398230088495575</v>
      </c>
      <c r="M20" s="87">
        <v>4</v>
      </c>
      <c r="N20" s="60">
        <f t="shared" si="1"/>
        <v>0.035398230088495575</v>
      </c>
      <c r="O20" s="87">
        <v>36</v>
      </c>
      <c r="P20" s="60">
        <f t="shared" si="2"/>
        <v>0.3185840707964602</v>
      </c>
      <c r="Q20" s="87">
        <v>69</v>
      </c>
      <c r="R20" s="60">
        <f t="shared" si="3"/>
        <v>0.6106194690265486</v>
      </c>
      <c r="S20" s="9"/>
    </row>
    <row r="21" spans="2:19" ht="19.5" customHeight="1" thickBot="1">
      <c r="B21" s="6"/>
      <c r="C21" s="33">
        <v>250</v>
      </c>
      <c r="D21" s="22" t="s">
        <v>28</v>
      </c>
      <c r="E21" s="48" t="s">
        <v>26</v>
      </c>
      <c r="F21" s="22" t="s">
        <v>30</v>
      </c>
      <c r="G21" s="23">
        <v>23</v>
      </c>
      <c r="H21" s="58">
        <v>9.217391304347826</v>
      </c>
      <c r="I21" s="23">
        <v>46</v>
      </c>
      <c r="J21" s="65" t="s">
        <v>39</v>
      </c>
      <c r="K21" s="44" t="s">
        <v>39</v>
      </c>
      <c r="L21" s="65" t="s">
        <v>39</v>
      </c>
      <c r="M21" s="44" t="s">
        <v>39</v>
      </c>
      <c r="N21" s="65" t="s">
        <v>39</v>
      </c>
      <c r="O21" s="88">
        <v>5</v>
      </c>
      <c r="P21" s="61">
        <f t="shared" si="2"/>
        <v>0.21739130434782608</v>
      </c>
      <c r="Q21" s="88">
        <v>18</v>
      </c>
      <c r="R21" s="61">
        <f t="shared" si="3"/>
        <v>0.782608695652174</v>
      </c>
      <c r="S21" s="9"/>
    </row>
    <row r="22" spans="2:19" ht="19.5" customHeight="1" thickBot="1">
      <c r="B22" s="6"/>
      <c r="C22" s="32" t="s">
        <v>31</v>
      </c>
      <c r="D22" s="20" t="s">
        <v>32</v>
      </c>
      <c r="E22" s="49" t="s">
        <v>33</v>
      </c>
      <c r="F22" s="20" t="s">
        <v>34</v>
      </c>
      <c r="G22" s="21">
        <v>320</v>
      </c>
      <c r="H22" s="57">
        <v>8.9</v>
      </c>
      <c r="I22" s="27">
        <v>406</v>
      </c>
      <c r="J22" s="60">
        <f t="shared" si="4"/>
        <v>0.04926108374384237</v>
      </c>
      <c r="K22" s="87">
        <v>20</v>
      </c>
      <c r="L22" s="60">
        <f t="shared" si="0"/>
        <v>0.0625</v>
      </c>
      <c r="M22" s="87">
        <v>60</v>
      </c>
      <c r="N22" s="60">
        <f t="shared" si="1"/>
        <v>0.1875</v>
      </c>
      <c r="O22" s="87">
        <v>54</v>
      </c>
      <c r="P22" s="60">
        <f t="shared" si="2"/>
        <v>0.16875</v>
      </c>
      <c r="Q22" s="87">
        <v>186</v>
      </c>
      <c r="R22" s="60">
        <f t="shared" si="3"/>
        <v>0.58125</v>
      </c>
      <c r="S22" s="9"/>
    </row>
    <row r="23" spans="2:19" ht="19.5" customHeight="1" thickBot="1">
      <c r="B23" s="6"/>
      <c r="C23" s="33" t="s">
        <v>35</v>
      </c>
      <c r="D23" s="22" t="s">
        <v>36</v>
      </c>
      <c r="E23" s="48" t="s">
        <v>16</v>
      </c>
      <c r="F23" s="22" t="s">
        <v>37</v>
      </c>
      <c r="G23" s="23">
        <v>103</v>
      </c>
      <c r="H23" s="58">
        <v>7.572815533980583</v>
      </c>
      <c r="I23" s="23">
        <v>130</v>
      </c>
      <c r="J23" s="61">
        <f t="shared" si="4"/>
        <v>0.09230769230769231</v>
      </c>
      <c r="K23" s="88">
        <v>12</v>
      </c>
      <c r="L23" s="61">
        <f t="shared" si="0"/>
        <v>0.11650485436893204</v>
      </c>
      <c r="M23" s="88">
        <v>8</v>
      </c>
      <c r="N23" s="61">
        <f t="shared" si="1"/>
        <v>0.07766990291262135</v>
      </c>
      <c r="O23" s="88">
        <v>34</v>
      </c>
      <c r="P23" s="61">
        <f t="shared" si="2"/>
        <v>0.3300970873786408</v>
      </c>
      <c r="Q23" s="88">
        <v>49</v>
      </c>
      <c r="R23" s="61">
        <f t="shared" si="3"/>
        <v>0.47572815533980584</v>
      </c>
      <c r="S23" s="9"/>
    </row>
    <row r="24" spans="2:19" ht="19.5" customHeight="1" thickBot="1">
      <c r="B24" s="6"/>
      <c r="C24" s="102" t="s">
        <v>104</v>
      </c>
      <c r="D24" s="102"/>
      <c r="E24" s="102"/>
      <c r="F24" s="102"/>
      <c r="G24" s="41">
        <f>SUM(G14:G23)</f>
        <v>1575</v>
      </c>
      <c r="H24" s="59">
        <f>SUMPRODUCT(G14:G23,H14:H23)/G24</f>
        <v>8.016507936507937</v>
      </c>
      <c r="I24" s="39">
        <f>SUM(I14:I23)</f>
        <v>2354</v>
      </c>
      <c r="J24" s="56">
        <f>K24/I24</f>
        <v>0.05310110450297366</v>
      </c>
      <c r="K24" s="39">
        <f>SUM(K14:K23)</f>
        <v>125</v>
      </c>
      <c r="L24" s="56">
        <f>K24/G24</f>
        <v>0.07936507936507936</v>
      </c>
      <c r="M24" s="39">
        <f>SUM(M14:M23)</f>
        <v>263</v>
      </c>
      <c r="N24" s="56">
        <f>M24/G24</f>
        <v>0.16698412698412698</v>
      </c>
      <c r="O24" s="39">
        <f>SUM(O14:O23)</f>
        <v>381</v>
      </c>
      <c r="P24" s="56">
        <f>O24/G24</f>
        <v>0.2419047619047619</v>
      </c>
      <c r="Q24" s="39">
        <f>SUM(Q14:Q23)</f>
        <v>806</v>
      </c>
      <c r="R24" s="56">
        <f>Q24/G24</f>
        <v>0.5117460317460317</v>
      </c>
      <c r="S24" s="9"/>
    </row>
    <row r="25" spans="2:19" ht="12.75">
      <c r="B25" s="17"/>
      <c r="C25" s="99" t="s">
        <v>119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31"/>
      <c r="P25" s="31"/>
      <c r="Q25" s="31"/>
      <c r="R25" s="31"/>
      <c r="S25" s="28"/>
    </row>
    <row r="26" spans="2:19" ht="12.75">
      <c r="B26" s="17"/>
      <c r="C26" s="99" t="s">
        <v>120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31"/>
      <c r="O26" s="31"/>
      <c r="P26" s="31"/>
      <c r="Q26" s="31"/>
      <c r="R26" s="31"/>
      <c r="S26" s="28"/>
    </row>
    <row r="27" spans="2:19" ht="3.75" customHeight="1">
      <c r="B27" s="19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8"/>
    </row>
    <row r="28" ht="13.5" thickBot="1"/>
    <row r="29" spans="3:19" s="75" customFormat="1" ht="13.5" thickBot="1">
      <c r="C29" s="97" t="s">
        <v>38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79"/>
    </row>
    <row r="30" spans="3:19" s="1" customFormat="1" ht="6.75" customHeight="1">
      <c r="C30" s="2"/>
      <c r="S30" s="77"/>
    </row>
    <row r="31" spans="2:19" s="1" customFormat="1" ht="3.75" customHeight="1" thickBot="1"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78"/>
    </row>
    <row r="32" spans="2:19" s="1" customFormat="1" ht="19.5" customHeight="1" thickBot="1">
      <c r="B32" s="6"/>
      <c r="C32" s="95" t="s">
        <v>2</v>
      </c>
      <c r="D32" s="95"/>
      <c r="E32" s="95" t="s">
        <v>3</v>
      </c>
      <c r="F32" s="95"/>
      <c r="G32" s="94" t="s">
        <v>122</v>
      </c>
      <c r="H32" s="95"/>
      <c r="I32" s="94" t="s">
        <v>114</v>
      </c>
      <c r="J32" s="95"/>
      <c r="K32" s="95"/>
      <c r="L32" s="95"/>
      <c r="M32" s="95"/>
      <c r="N32" s="95"/>
      <c r="O32" s="95"/>
      <c r="P32" s="95"/>
      <c r="Q32" s="95"/>
      <c r="R32" s="95"/>
      <c r="S32" s="8"/>
    </row>
    <row r="33" spans="2:19" s="1" customFormat="1" ht="19.5" customHeight="1" thickBot="1">
      <c r="B33" s="6"/>
      <c r="C33" s="95"/>
      <c r="D33" s="95"/>
      <c r="E33" s="95"/>
      <c r="F33" s="95"/>
      <c r="G33" s="95"/>
      <c r="H33" s="95"/>
      <c r="I33" s="94" t="s">
        <v>116</v>
      </c>
      <c r="J33" s="94" t="s">
        <v>117</v>
      </c>
      <c r="K33" s="94" t="s">
        <v>118</v>
      </c>
      <c r="L33" s="95"/>
      <c r="M33" s="95"/>
      <c r="N33" s="95"/>
      <c r="O33" s="95"/>
      <c r="P33" s="95"/>
      <c r="Q33" s="95"/>
      <c r="R33" s="95"/>
      <c r="S33" s="8"/>
    </row>
    <row r="34" spans="2:19" s="1" customFormat="1" ht="19.5" customHeight="1" thickBot="1">
      <c r="B34" s="6"/>
      <c r="C34" s="95"/>
      <c r="D34" s="95"/>
      <c r="E34" s="95"/>
      <c r="F34" s="95"/>
      <c r="G34" s="95"/>
      <c r="H34" s="95"/>
      <c r="I34" s="95"/>
      <c r="J34" s="95"/>
      <c r="K34" s="95" t="s">
        <v>6</v>
      </c>
      <c r="L34" s="95"/>
      <c r="M34" s="95" t="s">
        <v>7</v>
      </c>
      <c r="N34" s="95"/>
      <c r="O34" s="95" t="s">
        <v>8</v>
      </c>
      <c r="P34" s="95"/>
      <c r="Q34" s="95" t="s">
        <v>9</v>
      </c>
      <c r="R34" s="95"/>
      <c r="S34" s="8"/>
    </row>
    <row r="35" spans="2:19" s="1" customFormat="1" ht="19.5" customHeight="1" thickBot="1">
      <c r="B35" s="6"/>
      <c r="C35" s="95"/>
      <c r="D35" s="95"/>
      <c r="E35" s="95"/>
      <c r="F35" s="95"/>
      <c r="G35" s="95" t="s">
        <v>10</v>
      </c>
      <c r="H35" s="94" t="s">
        <v>115</v>
      </c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8"/>
    </row>
    <row r="36" spans="2:19" s="1" customFormat="1" ht="19.5" customHeight="1" thickBot="1">
      <c r="B36" s="6"/>
      <c r="C36" s="95"/>
      <c r="D36" s="95"/>
      <c r="E36" s="95"/>
      <c r="F36" s="95"/>
      <c r="G36" s="95"/>
      <c r="H36" s="95"/>
      <c r="I36" s="95"/>
      <c r="J36" s="95"/>
      <c r="K36" s="7" t="s">
        <v>12</v>
      </c>
      <c r="L36" s="7" t="s">
        <v>13</v>
      </c>
      <c r="M36" s="7" t="s">
        <v>12</v>
      </c>
      <c r="N36" s="7" t="s">
        <v>13</v>
      </c>
      <c r="O36" s="7" t="s">
        <v>12</v>
      </c>
      <c r="P36" s="7" t="s">
        <v>13</v>
      </c>
      <c r="Q36" s="7" t="s">
        <v>12</v>
      </c>
      <c r="R36" s="7" t="s">
        <v>13</v>
      </c>
      <c r="S36" s="8"/>
    </row>
    <row r="37" spans="2:19" ht="19.5" customHeight="1" thickBot="1">
      <c r="B37" s="17"/>
      <c r="C37" s="32">
        <v>200</v>
      </c>
      <c r="D37" s="20" t="s">
        <v>15</v>
      </c>
      <c r="E37" s="47" t="s">
        <v>40</v>
      </c>
      <c r="F37" s="20" t="s">
        <v>41</v>
      </c>
      <c r="G37" s="20">
        <v>12</v>
      </c>
      <c r="H37" s="57">
        <v>4.666666666666667</v>
      </c>
      <c r="I37" s="20">
        <v>24</v>
      </c>
      <c r="J37" s="62" t="s">
        <v>39</v>
      </c>
      <c r="K37" s="42" t="s">
        <v>39</v>
      </c>
      <c r="L37" s="62" t="s">
        <v>39</v>
      </c>
      <c r="M37" s="80">
        <v>1</v>
      </c>
      <c r="N37" s="60">
        <f>M37/G37</f>
        <v>0.08333333333333333</v>
      </c>
      <c r="O37" s="80">
        <v>5</v>
      </c>
      <c r="P37" s="60">
        <f>O37/G37</f>
        <v>0.4166666666666667</v>
      </c>
      <c r="Q37" s="80">
        <v>6</v>
      </c>
      <c r="R37" s="60">
        <f aca="true" t="shared" si="5" ref="R37:R44">Q37/G37</f>
        <v>0.5</v>
      </c>
      <c r="S37" s="28"/>
    </row>
    <row r="38" spans="2:19" ht="19.5" customHeight="1" thickBot="1">
      <c r="B38" s="17"/>
      <c r="C38" s="33" t="s">
        <v>42</v>
      </c>
      <c r="D38" s="22" t="s">
        <v>103</v>
      </c>
      <c r="E38" s="48" t="s">
        <v>16</v>
      </c>
      <c r="F38" s="22" t="s">
        <v>21</v>
      </c>
      <c r="G38" s="22">
        <v>63</v>
      </c>
      <c r="H38" s="58">
        <v>3.984126984126984</v>
      </c>
      <c r="I38" s="22">
        <v>101</v>
      </c>
      <c r="J38" s="65" t="s">
        <v>39</v>
      </c>
      <c r="K38" s="44" t="s">
        <v>39</v>
      </c>
      <c r="L38" s="65" t="s">
        <v>39</v>
      </c>
      <c r="M38" s="84">
        <v>39</v>
      </c>
      <c r="N38" s="61">
        <f aca="true" t="shared" si="6" ref="N38:N52">M38/G38</f>
        <v>0.6190476190476191</v>
      </c>
      <c r="O38" s="84">
        <v>13</v>
      </c>
      <c r="P38" s="61">
        <f aca="true" t="shared" si="7" ref="P38:P50">O38/G38</f>
        <v>0.20634920634920634</v>
      </c>
      <c r="Q38" s="84">
        <v>11</v>
      </c>
      <c r="R38" s="61">
        <f t="shared" si="5"/>
        <v>0.1746031746031746</v>
      </c>
      <c r="S38" s="28"/>
    </row>
    <row r="39" spans="2:19" ht="19.5" customHeight="1" thickBot="1">
      <c r="B39" s="17"/>
      <c r="C39" s="32" t="s">
        <v>42</v>
      </c>
      <c r="D39" s="45" t="s">
        <v>103</v>
      </c>
      <c r="E39" s="49" t="s">
        <v>33</v>
      </c>
      <c r="F39" s="20" t="s">
        <v>43</v>
      </c>
      <c r="G39" s="20">
        <v>16</v>
      </c>
      <c r="H39" s="57">
        <v>4.3125</v>
      </c>
      <c r="I39" s="82">
        <v>29</v>
      </c>
      <c r="J39" s="62" t="s">
        <v>39</v>
      </c>
      <c r="K39" s="81" t="s">
        <v>39</v>
      </c>
      <c r="L39" s="62" t="s">
        <v>39</v>
      </c>
      <c r="M39" s="80">
        <v>7</v>
      </c>
      <c r="N39" s="60">
        <f>M39/G39</f>
        <v>0.4375</v>
      </c>
      <c r="O39" s="80">
        <v>4</v>
      </c>
      <c r="P39" s="60">
        <f>O39/G39</f>
        <v>0.25</v>
      </c>
      <c r="Q39" s="80">
        <v>5</v>
      </c>
      <c r="R39" s="60">
        <f t="shared" si="5"/>
        <v>0.3125</v>
      </c>
      <c r="S39" s="28"/>
    </row>
    <row r="40" spans="2:19" ht="19.5" customHeight="1" thickBot="1">
      <c r="B40" s="17"/>
      <c r="C40" s="33">
        <v>220</v>
      </c>
      <c r="D40" s="22" t="s">
        <v>103</v>
      </c>
      <c r="E40" s="50" t="s">
        <v>40</v>
      </c>
      <c r="F40" s="22" t="s">
        <v>44</v>
      </c>
      <c r="G40" s="22">
        <v>108</v>
      </c>
      <c r="H40" s="58">
        <v>3.8703703703703702</v>
      </c>
      <c r="I40" s="83">
        <v>198</v>
      </c>
      <c r="J40" s="65" t="s">
        <v>39</v>
      </c>
      <c r="K40" s="85" t="s">
        <v>39</v>
      </c>
      <c r="L40" s="65" t="s">
        <v>39</v>
      </c>
      <c r="M40" s="84">
        <v>52</v>
      </c>
      <c r="N40" s="61">
        <f t="shared" si="6"/>
        <v>0.48148148148148145</v>
      </c>
      <c r="O40" s="84">
        <v>36</v>
      </c>
      <c r="P40" s="61">
        <f t="shared" si="7"/>
        <v>0.3333333333333333</v>
      </c>
      <c r="Q40" s="84">
        <v>20</v>
      </c>
      <c r="R40" s="61">
        <f t="shared" si="5"/>
        <v>0.18518518518518517</v>
      </c>
      <c r="S40" s="28"/>
    </row>
    <row r="41" spans="2:19" ht="19.5" customHeight="1" thickBot="1">
      <c r="B41" s="17"/>
      <c r="C41" s="32" t="s">
        <v>22</v>
      </c>
      <c r="D41" s="20" t="s">
        <v>23</v>
      </c>
      <c r="E41" s="47" t="s">
        <v>16</v>
      </c>
      <c r="F41" s="20" t="s">
        <v>24</v>
      </c>
      <c r="G41" s="20">
        <v>27</v>
      </c>
      <c r="H41" s="57">
        <v>4.666666666666667</v>
      </c>
      <c r="I41" s="82">
        <v>56</v>
      </c>
      <c r="J41" s="62" t="s">
        <v>39</v>
      </c>
      <c r="K41" s="81" t="s">
        <v>39</v>
      </c>
      <c r="L41" s="62" t="s">
        <v>39</v>
      </c>
      <c r="M41" s="80">
        <v>2</v>
      </c>
      <c r="N41" s="60">
        <f>M41/G41</f>
        <v>0.07407407407407407</v>
      </c>
      <c r="O41" s="80">
        <v>10</v>
      </c>
      <c r="P41" s="60">
        <f>O41/G41</f>
        <v>0.37037037037037035</v>
      </c>
      <c r="Q41" s="80">
        <v>15</v>
      </c>
      <c r="R41" s="60">
        <f t="shared" si="5"/>
        <v>0.5555555555555556</v>
      </c>
      <c r="S41" s="28"/>
    </row>
    <row r="42" spans="2:19" ht="19.5" customHeight="1" thickBot="1">
      <c r="B42" s="17"/>
      <c r="C42" s="33" t="s">
        <v>22</v>
      </c>
      <c r="D42" s="22" t="s">
        <v>23</v>
      </c>
      <c r="E42" s="48" t="s">
        <v>33</v>
      </c>
      <c r="F42" s="22" t="s">
        <v>45</v>
      </c>
      <c r="G42" s="22">
        <v>32</v>
      </c>
      <c r="H42" s="58">
        <v>4.5</v>
      </c>
      <c r="I42" s="83">
        <v>90</v>
      </c>
      <c r="J42" s="61">
        <f aca="true" t="shared" si="8" ref="J42:J52">(K42/I42*100)/100</f>
        <v>0.011111111111111112</v>
      </c>
      <c r="K42" s="84">
        <v>1</v>
      </c>
      <c r="L42" s="61">
        <f aca="true" t="shared" si="9" ref="L42:L49">K42/G42</f>
        <v>0.03125</v>
      </c>
      <c r="M42" s="84">
        <v>6</v>
      </c>
      <c r="N42" s="61">
        <f t="shared" si="6"/>
        <v>0.1875</v>
      </c>
      <c r="O42" s="84">
        <v>13</v>
      </c>
      <c r="P42" s="61">
        <f t="shared" si="7"/>
        <v>0.40625</v>
      </c>
      <c r="Q42" s="84">
        <v>12</v>
      </c>
      <c r="R42" s="61">
        <f t="shared" si="5"/>
        <v>0.375</v>
      </c>
      <c r="S42" s="28"/>
    </row>
    <row r="43" spans="2:19" ht="19.5" customHeight="1" thickBot="1">
      <c r="B43" s="17"/>
      <c r="C43" s="32">
        <v>240</v>
      </c>
      <c r="D43" s="20" t="s">
        <v>25</v>
      </c>
      <c r="E43" s="49" t="s">
        <v>16</v>
      </c>
      <c r="F43" s="20" t="s">
        <v>21</v>
      </c>
      <c r="G43" s="20">
        <v>26</v>
      </c>
      <c r="H43" s="57">
        <v>3.269230769230769</v>
      </c>
      <c r="I43" s="82">
        <v>20</v>
      </c>
      <c r="J43" s="60">
        <f t="shared" si="8"/>
        <v>0.45</v>
      </c>
      <c r="K43" s="80">
        <v>9</v>
      </c>
      <c r="L43" s="60">
        <f t="shared" si="9"/>
        <v>0.34615384615384615</v>
      </c>
      <c r="M43" s="80">
        <v>10</v>
      </c>
      <c r="N43" s="60">
        <f>M43/G43</f>
        <v>0.38461538461538464</v>
      </c>
      <c r="O43" s="80">
        <v>4</v>
      </c>
      <c r="P43" s="60">
        <f>O43/G43</f>
        <v>0.15384615384615385</v>
      </c>
      <c r="Q43" s="80">
        <v>3</v>
      </c>
      <c r="R43" s="60">
        <f t="shared" si="5"/>
        <v>0.11538461538461539</v>
      </c>
      <c r="S43" s="28"/>
    </row>
    <row r="44" spans="2:19" ht="19.5" customHeight="1" thickBot="1">
      <c r="B44" s="17"/>
      <c r="C44" s="33">
        <v>240</v>
      </c>
      <c r="D44" s="22" t="s">
        <v>25</v>
      </c>
      <c r="E44" s="48" t="s">
        <v>40</v>
      </c>
      <c r="F44" s="22" t="s">
        <v>44</v>
      </c>
      <c r="G44" s="22">
        <v>20</v>
      </c>
      <c r="H44" s="58">
        <v>3.9</v>
      </c>
      <c r="I44" s="83">
        <v>53</v>
      </c>
      <c r="J44" s="61">
        <f t="shared" si="8"/>
        <v>0.03773584905660377</v>
      </c>
      <c r="K44" s="84">
        <v>2</v>
      </c>
      <c r="L44" s="61">
        <f t="shared" si="9"/>
        <v>0.1</v>
      </c>
      <c r="M44" s="84">
        <v>8</v>
      </c>
      <c r="N44" s="61">
        <f t="shared" si="6"/>
        <v>0.4</v>
      </c>
      <c r="O44" s="84">
        <v>5</v>
      </c>
      <c r="P44" s="61">
        <f t="shared" si="7"/>
        <v>0.25</v>
      </c>
      <c r="Q44" s="84">
        <v>5</v>
      </c>
      <c r="R44" s="61">
        <f t="shared" si="5"/>
        <v>0.25</v>
      </c>
      <c r="S44" s="28"/>
    </row>
    <row r="45" spans="2:19" ht="19.5" customHeight="1" thickBot="1">
      <c r="B45" s="17"/>
      <c r="C45" s="32">
        <v>240</v>
      </c>
      <c r="D45" s="20" t="s">
        <v>25</v>
      </c>
      <c r="E45" s="49" t="s">
        <v>26</v>
      </c>
      <c r="F45" s="20" t="s">
        <v>27</v>
      </c>
      <c r="G45" s="20">
        <v>3</v>
      </c>
      <c r="H45" s="57">
        <v>2.6666666666666665</v>
      </c>
      <c r="I45" s="82">
        <v>6</v>
      </c>
      <c r="J45" s="60">
        <f t="shared" si="8"/>
        <v>0.16666666666666663</v>
      </c>
      <c r="K45" s="80">
        <v>1</v>
      </c>
      <c r="L45" s="60">
        <f t="shared" si="9"/>
        <v>0.3333333333333333</v>
      </c>
      <c r="M45" s="80">
        <v>2</v>
      </c>
      <c r="N45" s="60">
        <f>M45/G45</f>
        <v>0.6666666666666666</v>
      </c>
      <c r="O45" s="81" t="s">
        <v>39</v>
      </c>
      <c r="P45" s="62" t="s">
        <v>39</v>
      </c>
      <c r="Q45" s="81" t="s">
        <v>39</v>
      </c>
      <c r="R45" s="62" t="s">
        <v>39</v>
      </c>
      <c r="S45" s="28"/>
    </row>
    <row r="46" spans="2:19" ht="19.5" customHeight="1" thickBot="1">
      <c r="B46" s="17"/>
      <c r="C46" s="33">
        <v>240</v>
      </c>
      <c r="D46" s="22" t="s">
        <v>25</v>
      </c>
      <c r="E46" s="48" t="s">
        <v>46</v>
      </c>
      <c r="F46" s="22" t="s">
        <v>47</v>
      </c>
      <c r="G46" s="22">
        <v>19</v>
      </c>
      <c r="H46" s="58">
        <v>3.6315789473684212</v>
      </c>
      <c r="I46" s="83">
        <v>55</v>
      </c>
      <c r="J46" s="61">
        <f t="shared" si="8"/>
        <v>0.05454545454545454</v>
      </c>
      <c r="K46" s="84">
        <v>3</v>
      </c>
      <c r="L46" s="61">
        <f t="shared" si="9"/>
        <v>0.15789473684210525</v>
      </c>
      <c r="M46" s="84">
        <v>9</v>
      </c>
      <c r="N46" s="61">
        <f t="shared" si="6"/>
        <v>0.47368421052631576</v>
      </c>
      <c r="O46" s="84">
        <v>1</v>
      </c>
      <c r="P46" s="61">
        <f t="shared" si="7"/>
        <v>0.05263157894736842</v>
      </c>
      <c r="Q46" s="84">
        <v>6</v>
      </c>
      <c r="R46" s="61">
        <f>Q46/G46</f>
        <v>0.3157894736842105</v>
      </c>
      <c r="S46" s="28"/>
    </row>
    <row r="47" spans="2:19" ht="19.5" customHeight="1" thickBot="1">
      <c r="B47" s="17"/>
      <c r="C47" s="32">
        <v>250</v>
      </c>
      <c r="D47" s="20" t="s">
        <v>28</v>
      </c>
      <c r="E47" s="47" t="s">
        <v>16</v>
      </c>
      <c r="F47" s="20" t="s">
        <v>29</v>
      </c>
      <c r="G47" s="20">
        <v>12</v>
      </c>
      <c r="H47" s="57">
        <v>4.5</v>
      </c>
      <c r="I47" s="82">
        <v>38</v>
      </c>
      <c r="J47" s="60">
        <f t="shared" si="8"/>
        <v>0.07894736842105263</v>
      </c>
      <c r="K47" s="80">
        <v>3</v>
      </c>
      <c r="L47" s="60">
        <f t="shared" si="9"/>
        <v>0.25</v>
      </c>
      <c r="M47" s="80">
        <v>4</v>
      </c>
      <c r="N47" s="60">
        <f>M47/G47</f>
        <v>0.3333333333333333</v>
      </c>
      <c r="O47" s="80">
        <v>1</v>
      </c>
      <c r="P47" s="60">
        <f>O47/G47</f>
        <v>0.08333333333333333</v>
      </c>
      <c r="Q47" s="80">
        <v>4</v>
      </c>
      <c r="R47" s="60">
        <f>Q47/G47</f>
        <v>0.3333333333333333</v>
      </c>
      <c r="S47" s="28"/>
    </row>
    <row r="48" spans="2:19" ht="19.5" customHeight="1" thickBot="1">
      <c r="B48" s="17"/>
      <c r="C48" s="33">
        <v>270</v>
      </c>
      <c r="D48" s="22" t="s">
        <v>32</v>
      </c>
      <c r="E48" s="48" t="s">
        <v>33</v>
      </c>
      <c r="F48" s="22" t="s">
        <v>34</v>
      </c>
      <c r="G48" s="22">
        <v>79</v>
      </c>
      <c r="H48" s="58">
        <v>5.151898734177215</v>
      </c>
      <c r="I48" s="83">
        <v>65</v>
      </c>
      <c r="J48" s="61">
        <f t="shared" si="8"/>
        <v>0.046153846153846156</v>
      </c>
      <c r="K48" s="84">
        <v>3</v>
      </c>
      <c r="L48" s="61">
        <f t="shared" si="9"/>
        <v>0.0379746835443038</v>
      </c>
      <c r="M48" s="84">
        <v>27</v>
      </c>
      <c r="N48" s="61">
        <f t="shared" si="6"/>
        <v>0.34177215189873417</v>
      </c>
      <c r="O48" s="84">
        <v>18</v>
      </c>
      <c r="P48" s="61">
        <f t="shared" si="7"/>
        <v>0.22784810126582278</v>
      </c>
      <c r="Q48" s="84">
        <v>31</v>
      </c>
      <c r="R48" s="61">
        <f>Q48/G48</f>
        <v>0.3924050632911392</v>
      </c>
      <c r="S48" s="28"/>
    </row>
    <row r="49" spans="2:19" ht="19.5" customHeight="1" thickBot="1">
      <c r="B49" s="17"/>
      <c r="C49" s="32">
        <v>280</v>
      </c>
      <c r="D49" s="45" t="s">
        <v>48</v>
      </c>
      <c r="E49" s="49" t="s">
        <v>26</v>
      </c>
      <c r="F49" s="20" t="s">
        <v>49</v>
      </c>
      <c r="G49" s="20">
        <v>16</v>
      </c>
      <c r="H49" s="57">
        <v>3.6875</v>
      </c>
      <c r="I49" s="82">
        <v>21</v>
      </c>
      <c r="J49" s="60">
        <f t="shared" si="8"/>
        <v>0.09523809523809523</v>
      </c>
      <c r="K49" s="80">
        <v>2</v>
      </c>
      <c r="L49" s="60">
        <f t="shared" si="9"/>
        <v>0.125</v>
      </c>
      <c r="M49" s="80">
        <v>7</v>
      </c>
      <c r="N49" s="60">
        <f>M49/G49</f>
        <v>0.4375</v>
      </c>
      <c r="O49" s="80">
        <v>3</v>
      </c>
      <c r="P49" s="60">
        <f>O49/G49</f>
        <v>0.1875</v>
      </c>
      <c r="Q49" s="80">
        <v>4</v>
      </c>
      <c r="R49" s="60">
        <f>Q49/G49</f>
        <v>0.25</v>
      </c>
      <c r="S49" s="28"/>
    </row>
    <row r="50" spans="2:19" ht="19.5" customHeight="1" thickBot="1">
      <c r="B50" s="17"/>
      <c r="C50" s="33">
        <v>280</v>
      </c>
      <c r="D50" s="22" t="s">
        <v>48</v>
      </c>
      <c r="E50" s="50" t="s">
        <v>46</v>
      </c>
      <c r="F50" s="22" t="s">
        <v>50</v>
      </c>
      <c r="G50" s="22">
        <v>2</v>
      </c>
      <c r="H50" s="58">
        <v>3.5</v>
      </c>
      <c r="I50" s="83">
        <v>11</v>
      </c>
      <c r="J50" s="65" t="s">
        <v>39</v>
      </c>
      <c r="K50" s="85" t="s">
        <v>39</v>
      </c>
      <c r="L50" s="65" t="s">
        <v>39</v>
      </c>
      <c r="M50" s="84">
        <v>1</v>
      </c>
      <c r="N50" s="61">
        <f t="shared" si="6"/>
        <v>0.5</v>
      </c>
      <c r="O50" s="84">
        <v>1</v>
      </c>
      <c r="P50" s="61">
        <f t="shared" si="7"/>
        <v>0.5</v>
      </c>
      <c r="Q50" s="85" t="s">
        <v>39</v>
      </c>
      <c r="R50" s="65" t="s">
        <v>39</v>
      </c>
      <c r="S50" s="28"/>
    </row>
    <row r="51" spans="2:19" ht="19.5" customHeight="1" thickBot="1">
      <c r="B51" s="17"/>
      <c r="C51" s="32">
        <v>300</v>
      </c>
      <c r="D51" s="20" t="s">
        <v>51</v>
      </c>
      <c r="E51" s="47" t="s">
        <v>26</v>
      </c>
      <c r="F51" s="20" t="s">
        <v>24</v>
      </c>
      <c r="G51" s="20">
        <v>42</v>
      </c>
      <c r="H51" s="57">
        <v>2.9047619047619047</v>
      </c>
      <c r="I51" s="82">
        <v>60</v>
      </c>
      <c r="J51" s="60">
        <f t="shared" si="8"/>
        <v>0.2</v>
      </c>
      <c r="K51" s="80">
        <v>12</v>
      </c>
      <c r="L51" s="60">
        <f>K51/G51</f>
        <v>0.2857142857142857</v>
      </c>
      <c r="M51" s="80">
        <v>24</v>
      </c>
      <c r="N51" s="60">
        <f>M51/G51</f>
        <v>0.5714285714285714</v>
      </c>
      <c r="O51" s="80">
        <v>4</v>
      </c>
      <c r="P51" s="60">
        <f>O51/G51</f>
        <v>0.09523809523809523</v>
      </c>
      <c r="Q51" s="80">
        <v>2</v>
      </c>
      <c r="R51" s="60">
        <f>Q51/G51</f>
        <v>0.047619047619047616</v>
      </c>
      <c r="S51" s="28"/>
    </row>
    <row r="52" spans="2:19" ht="19.5" customHeight="1" thickBot="1">
      <c r="B52" s="17"/>
      <c r="C52" s="33">
        <v>310</v>
      </c>
      <c r="D52" s="22" t="s">
        <v>52</v>
      </c>
      <c r="E52" s="48" t="s">
        <v>40</v>
      </c>
      <c r="F52" s="22" t="s">
        <v>53</v>
      </c>
      <c r="G52" s="22">
        <v>13</v>
      </c>
      <c r="H52" s="58">
        <v>2.923076923076923</v>
      </c>
      <c r="I52" s="83">
        <v>61</v>
      </c>
      <c r="J52" s="61">
        <f t="shared" si="8"/>
        <v>0.01639344262295082</v>
      </c>
      <c r="K52" s="84">
        <v>1</v>
      </c>
      <c r="L52" s="61">
        <f>K52/G52</f>
        <v>0.07692307692307693</v>
      </c>
      <c r="M52" s="84">
        <v>12</v>
      </c>
      <c r="N52" s="61">
        <f t="shared" si="6"/>
        <v>0.9230769230769231</v>
      </c>
      <c r="O52" s="85" t="s">
        <v>39</v>
      </c>
      <c r="P52" s="65" t="s">
        <v>39</v>
      </c>
      <c r="Q52" s="85" t="s">
        <v>39</v>
      </c>
      <c r="R52" s="65" t="s">
        <v>39</v>
      </c>
      <c r="S52" s="28"/>
    </row>
    <row r="53" spans="2:19" ht="19.5" customHeight="1" thickBot="1">
      <c r="B53" s="17"/>
      <c r="C53" s="32">
        <v>340</v>
      </c>
      <c r="D53" s="20" t="s">
        <v>54</v>
      </c>
      <c r="E53" s="49" t="s">
        <v>55</v>
      </c>
      <c r="F53" s="20" t="s">
        <v>43</v>
      </c>
      <c r="G53" s="20">
        <v>13</v>
      </c>
      <c r="H53" s="57">
        <v>3</v>
      </c>
      <c r="I53" s="82">
        <v>26</v>
      </c>
      <c r="J53" s="62" t="s">
        <v>39</v>
      </c>
      <c r="K53" s="81" t="s">
        <v>39</v>
      </c>
      <c r="L53" s="62" t="s">
        <v>39</v>
      </c>
      <c r="M53" s="80">
        <v>13</v>
      </c>
      <c r="N53" s="60">
        <f>M53/G53</f>
        <v>1</v>
      </c>
      <c r="O53" s="81" t="s">
        <v>39</v>
      </c>
      <c r="P53" s="62" t="s">
        <v>39</v>
      </c>
      <c r="Q53" s="81" t="s">
        <v>39</v>
      </c>
      <c r="R53" s="62" t="s">
        <v>39</v>
      </c>
      <c r="S53" s="28"/>
    </row>
    <row r="54" spans="2:19" ht="19.5" customHeight="1" thickBot="1">
      <c r="B54" s="17"/>
      <c r="C54" s="102" t="s">
        <v>105</v>
      </c>
      <c r="D54" s="102"/>
      <c r="E54" s="102"/>
      <c r="F54" s="102"/>
      <c r="G54" s="35">
        <f>SUM(G37:G53)</f>
        <v>503</v>
      </c>
      <c r="H54" s="59">
        <f>SUMPRODUCT(G37:G53,H37:H53)/G54</f>
        <v>4.035785288270378</v>
      </c>
      <c r="I54" s="36">
        <f>SUM(I37:I53)</f>
        <v>914</v>
      </c>
      <c r="J54" s="56">
        <f>K54/I54</f>
        <v>0.04048140043763676</v>
      </c>
      <c r="K54" s="37">
        <f>SUM(K37:K53)</f>
        <v>37</v>
      </c>
      <c r="L54" s="56">
        <f>K54/G54</f>
        <v>0.073558648111332</v>
      </c>
      <c r="M54" s="37">
        <f>SUM(M37:M53)</f>
        <v>224</v>
      </c>
      <c r="N54" s="56">
        <f>M54/G54</f>
        <v>0.44532803180914515</v>
      </c>
      <c r="O54" s="37">
        <f>SUM(O37:O53)</f>
        <v>118</v>
      </c>
      <c r="P54" s="56">
        <f>O54/G54</f>
        <v>0.2345924453280318</v>
      </c>
      <c r="Q54" s="37">
        <f>SUM(Q37:Q53)</f>
        <v>124</v>
      </c>
      <c r="R54" s="56">
        <f>Q54/G54</f>
        <v>0.24652087475149106</v>
      </c>
      <c r="S54" s="28"/>
    </row>
    <row r="55" spans="2:19" ht="12.75">
      <c r="B55" s="17"/>
      <c r="C55" s="99" t="s">
        <v>119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31"/>
      <c r="P55" s="31"/>
      <c r="Q55" s="31"/>
      <c r="R55" s="31"/>
      <c r="S55" s="28"/>
    </row>
    <row r="56" spans="2:19" ht="12.75">
      <c r="B56" s="17"/>
      <c r="C56" s="99" t="s">
        <v>120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31"/>
      <c r="O56" s="31"/>
      <c r="P56" s="31"/>
      <c r="Q56" s="31"/>
      <c r="R56" s="31"/>
      <c r="S56" s="28"/>
    </row>
    <row r="57" spans="2:19" ht="3.75" customHeight="1">
      <c r="B57" s="19"/>
      <c r="C57" s="72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0"/>
    </row>
    <row r="58" ht="13.5" thickBot="1"/>
    <row r="59" spans="3:19" s="12" customFormat="1" ht="13.5" thickBot="1">
      <c r="C59" s="97" t="s">
        <v>56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73"/>
    </row>
    <row r="60" spans="3:19" s="1" customFormat="1" ht="6.75" customHeight="1">
      <c r="C60" s="2"/>
      <c r="S60" s="77"/>
    </row>
    <row r="61" spans="2:19" s="1" customFormat="1" ht="3.75" customHeight="1" thickBot="1">
      <c r="B61" s="3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78"/>
    </row>
    <row r="62" spans="2:19" s="1" customFormat="1" ht="19.5" customHeight="1" thickBot="1">
      <c r="B62" s="6"/>
      <c r="C62" s="95" t="s">
        <v>2</v>
      </c>
      <c r="D62" s="95"/>
      <c r="E62" s="95" t="s">
        <v>3</v>
      </c>
      <c r="F62" s="95"/>
      <c r="G62" s="94" t="s">
        <v>122</v>
      </c>
      <c r="H62" s="95"/>
      <c r="I62" s="94" t="s">
        <v>114</v>
      </c>
      <c r="J62" s="95"/>
      <c r="K62" s="95"/>
      <c r="L62" s="95"/>
      <c r="M62" s="95"/>
      <c r="N62" s="95"/>
      <c r="O62" s="95"/>
      <c r="P62" s="95"/>
      <c r="Q62" s="95"/>
      <c r="R62" s="95"/>
      <c r="S62" s="8"/>
    </row>
    <row r="63" spans="2:19" s="1" customFormat="1" ht="19.5" customHeight="1" thickBot="1">
      <c r="B63" s="6"/>
      <c r="C63" s="95"/>
      <c r="D63" s="95"/>
      <c r="E63" s="95"/>
      <c r="F63" s="95"/>
      <c r="G63" s="95"/>
      <c r="H63" s="95"/>
      <c r="I63" s="94" t="s">
        <v>116</v>
      </c>
      <c r="J63" s="94" t="s">
        <v>117</v>
      </c>
      <c r="K63" s="94" t="s">
        <v>118</v>
      </c>
      <c r="L63" s="95"/>
      <c r="M63" s="95"/>
      <c r="N63" s="95"/>
      <c r="O63" s="95"/>
      <c r="P63" s="95"/>
      <c r="Q63" s="95"/>
      <c r="R63" s="95"/>
      <c r="S63" s="8"/>
    </row>
    <row r="64" spans="2:19" s="1" customFormat="1" ht="19.5" customHeight="1" thickBot="1">
      <c r="B64" s="6"/>
      <c r="C64" s="95"/>
      <c r="D64" s="95"/>
      <c r="E64" s="95"/>
      <c r="F64" s="95"/>
      <c r="G64" s="95"/>
      <c r="H64" s="95"/>
      <c r="I64" s="95"/>
      <c r="J64" s="95"/>
      <c r="K64" s="95" t="s">
        <v>6</v>
      </c>
      <c r="L64" s="95"/>
      <c r="M64" s="95" t="s">
        <v>7</v>
      </c>
      <c r="N64" s="95"/>
      <c r="O64" s="95" t="s">
        <v>8</v>
      </c>
      <c r="P64" s="95"/>
      <c r="Q64" s="95" t="s">
        <v>9</v>
      </c>
      <c r="R64" s="95"/>
      <c r="S64" s="8"/>
    </row>
    <row r="65" spans="2:19" s="1" customFormat="1" ht="19.5" customHeight="1" thickBot="1">
      <c r="B65" s="6"/>
      <c r="C65" s="95"/>
      <c r="D65" s="95"/>
      <c r="E65" s="95"/>
      <c r="F65" s="95"/>
      <c r="G65" s="95" t="s">
        <v>10</v>
      </c>
      <c r="H65" s="94" t="s">
        <v>115</v>
      </c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8"/>
    </row>
    <row r="66" spans="2:19" s="1" customFormat="1" ht="19.5" customHeight="1" thickBot="1">
      <c r="B66" s="6"/>
      <c r="C66" s="95"/>
      <c r="D66" s="95"/>
      <c r="E66" s="95"/>
      <c r="F66" s="95"/>
      <c r="G66" s="95"/>
      <c r="H66" s="95"/>
      <c r="I66" s="95"/>
      <c r="J66" s="95"/>
      <c r="K66" s="7" t="s">
        <v>12</v>
      </c>
      <c r="L66" s="7" t="s">
        <v>13</v>
      </c>
      <c r="M66" s="7" t="s">
        <v>12</v>
      </c>
      <c r="N66" s="7" t="s">
        <v>13</v>
      </c>
      <c r="O66" s="7" t="s">
        <v>12</v>
      </c>
      <c r="P66" s="7" t="s">
        <v>13</v>
      </c>
      <c r="Q66" s="7" t="s">
        <v>12</v>
      </c>
      <c r="R66" s="7" t="s">
        <v>13</v>
      </c>
      <c r="S66" s="8"/>
    </row>
    <row r="67" spans="2:19" ht="19.5" customHeight="1" thickBot="1">
      <c r="B67" s="17"/>
      <c r="C67" s="92">
        <v>200</v>
      </c>
      <c r="D67" s="20" t="s">
        <v>15</v>
      </c>
      <c r="E67" s="47" t="s">
        <v>33</v>
      </c>
      <c r="F67" s="20" t="s">
        <v>57</v>
      </c>
      <c r="G67" s="20">
        <v>15</v>
      </c>
      <c r="H67" s="57">
        <v>4.333333333333333</v>
      </c>
      <c r="I67" s="86">
        <v>34</v>
      </c>
      <c r="J67" s="60">
        <f>K67/I67</f>
        <v>0.23529411764705882</v>
      </c>
      <c r="K67" s="87">
        <v>8</v>
      </c>
      <c r="L67" s="60">
        <f aca="true" t="shared" si="10" ref="L67:L97">K67/G67</f>
        <v>0.5333333333333333</v>
      </c>
      <c r="M67" s="43">
        <v>5</v>
      </c>
      <c r="N67" s="60">
        <f aca="true" t="shared" si="11" ref="N67:N97">M67/G67</f>
        <v>0.3333333333333333</v>
      </c>
      <c r="O67" s="42" t="s">
        <v>39</v>
      </c>
      <c r="P67" s="62" t="s">
        <v>39</v>
      </c>
      <c r="Q67" s="87">
        <v>2</v>
      </c>
      <c r="R67" s="60">
        <f aca="true" t="shared" si="12" ref="R67:R97">Q67/G67</f>
        <v>0.13333333333333333</v>
      </c>
      <c r="S67" s="28"/>
    </row>
    <row r="68" spans="2:19" ht="19.5" customHeight="1" thickBot="1">
      <c r="B68" s="17"/>
      <c r="C68" s="48">
        <v>250</v>
      </c>
      <c r="D68" s="22" t="s">
        <v>28</v>
      </c>
      <c r="E68" s="51" t="s">
        <v>33</v>
      </c>
      <c r="F68" s="22" t="s">
        <v>58</v>
      </c>
      <c r="G68" s="22">
        <v>145</v>
      </c>
      <c r="H68" s="58">
        <v>5.758620689655173</v>
      </c>
      <c r="I68" s="88">
        <v>231</v>
      </c>
      <c r="J68" s="61">
        <f aca="true" t="shared" si="13" ref="J68:J96">K68/I68</f>
        <v>0.04329004329004329</v>
      </c>
      <c r="K68" s="88">
        <v>10</v>
      </c>
      <c r="L68" s="61">
        <f t="shared" si="10"/>
        <v>0.06896551724137931</v>
      </c>
      <c r="M68" s="88">
        <v>25</v>
      </c>
      <c r="N68" s="61">
        <f t="shared" si="11"/>
        <v>0.1724137931034483</v>
      </c>
      <c r="O68" s="88">
        <v>33</v>
      </c>
      <c r="P68" s="61">
        <f aca="true" t="shared" si="14" ref="P68:P97">O68/G68</f>
        <v>0.22758620689655173</v>
      </c>
      <c r="Q68" s="88">
        <v>77</v>
      </c>
      <c r="R68" s="61">
        <f t="shared" si="12"/>
        <v>0.5310344827586206</v>
      </c>
      <c r="S68" s="28"/>
    </row>
    <row r="69" spans="2:19" ht="19.5" customHeight="1" thickBot="1">
      <c r="B69" s="17"/>
      <c r="C69" s="92">
        <v>270</v>
      </c>
      <c r="D69" s="20" t="s">
        <v>32</v>
      </c>
      <c r="E69" s="47" t="s">
        <v>26</v>
      </c>
      <c r="F69" s="20" t="s">
        <v>59</v>
      </c>
      <c r="G69" s="20">
        <v>94</v>
      </c>
      <c r="H69" s="57">
        <v>8.904255319148936</v>
      </c>
      <c r="I69" s="87">
        <v>103</v>
      </c>
      <c r="J69" s="60">
        <f t="shared" si="13"/>
        <v>0.038834951456310676</v>
      </c>
      <c r="K69" s="87">
        <v>4</v>
      </c>
      <c r="L69" s="60">
        <f t="shared" si="10"/>
        <v>0.0425531914893617</v>
      </c>
      <c r="M69" s="87">
        <v>6</v>
      </c>
      <c r="N69" s="60">
        <f t="shared" si="11"/>
        <v>0.06382978723404255</v>
      </c>
      <c r="O69" s="87">
        <v>14</v>
      </c>
      <c r="P69" s="60">
        <f t="shared" si="14"/>
        <v>0.14893617021276595</v>
      </c>
      <c r="Q69" s="87">
        <v>70</v>
      </c>
      <c r="R69" s="60">
        <f t="shared" si="12"/>
        <v>0.7446808510638298</v>
      </c>
      <c r="S69" s="28"/>
    </row>
    <row r="70" spans="2:19" ht="19.5" customHeight="1" thickBot="1">
      <c r="B70" s="17"/>
      <c r="C70" s="93">
        <v>270</v>
      </c>
      <c r="D70" s="22" t="s">
        <v>32</v>
      </c>
      <c r="E70" s="48" t="s">
        <v>46</v>
      </c>
      <c r="F70" s="22" t="s">
        <v>60</v>
      </c>
      <c r="G70" s="22">
        <v>114</v>
      </c>
      <c r="H70" s="58">
        <v>8.736842105263158</v>
      </c>
      <c r="I70" s="88">
        <v>103</v>
      </c>
      <c r="J70" s="61">
        <f t="shared" si="13"/>
        <v>0.02912621359223301</v>
      </c>
      <c r="K70" s="88">
        <v>3</v>
      </c>
      <c r="L70" s="61">
        <f t="shared" si="10"/>
        <v>0.02631578947368421</v>
      </c>
      <c r="M70" s="88">
        <v>10</v>
      </c>
      <c r="N70" s="61">
        <f t="shared" si="11"/>
        <v>0.08771929824561403</v>
      </c>
      <c r="O70" s="88">
        <v>13</v>
      </c>
      <c r="P70" s="61">
        <f t="shared" si="14"/>
        <v>0.11403508771929824</v>
      </c>
      <c r="Q70" s="88">
        <v>88</v>
      </c>
      <c r="R70" s="61">
        <f t="shared" si="12"/>
        <v>0.7719298245614035</v>
      </c>
      <c r="S70" s="28"/>
    </row>
    <row r="71" spans="2:19" ht="19.5" customHeight="1" thickBot="1">
      <c r="B71" s="17"/>
      <c r="C71" s="47">
        <v>280</v>
      </c>
      <c r="D71" s="20" t="s">
        <v>48</v>
      </c>
      <c r="E71" s="49" t="s">
        <v>33</v>
      </c>
      <c r="F71" s="20" t="s">
        <v>61</v>
      </c>
      <c r="G71" s="20">
        <v>9</v>
      </c>
      <c r="H71" s="57">
        <v>6.555555555555555</v>
      </c>
      <c r="I71" s="86">
        <v>24</v>
      </c>
      <c r="J71" s="60">
        <f t="shared" si="13"/>
        <v>0.041666666666666664</v>
      </c>
      <c r="K71" s="43">
        <v>1</v>
      </c>
      <c r="L71" s="60">
        <f t="shared" si="10"/>
        <v>0.1111111111111111</v>
      </c>
      <c r="M71" s="87">
        <v>2</v>
      </c>
      <c r="N71" s="60">
        <f t="shared" si="11"/>
        <v>0.2222222222222222</v>
      </c>
      <c r="O71" s="42" t="s">
        <v>39</v>
      </c>
      <c r="P71" s="62" t="s">
        <v>39</v>
      </c>
      <c r="Q71" s="87">
        <v>6</v>
      </c>
      <c r="R71" s="60">
        <f t="shared" si="12"/>
        <v>0.6666666666666666</v>
      </c>
      <c r="S71" s="28"/>
    </row>
    <row r="72" spans="2:19" ht="19.5" customHeight="1" thickBot="1">
      <c r="B72" s="17"/>
      <c r="C72" s="48">
        <v>280</v>
      </c>
      <c r="D72" s="22" t="s">
        <v>48</v>
      </c>
      <c r="E72" s="50" t="s">
        <v>40</v>
      </c>
      <c r="F72" s="22" t="s">
        <v>62</v>
      </c>
      <c r="G72" s="22">
        <v>28</v>
      </c>
      <c r="H72" s="58">
        <v>4.535714285714286</v>
      </c>
      <c r="I72" s="89">
        <v>41</v>
      </c>
      <c r="J72" s="61">
        <f t="shared" si="13"/>
        <v>0.17073170731707318</v>
      </c>
      <c r="K72" s="88">
        <v>7</v>
      </c>
      <c r="L72" s="61">
        <f t="shared" si="10"/>
        <v>0.25</v>
      </c>
      <c r="M72" s="88">
        <v>9</v>
      </c>
      <c r="N72" s="61">
        <f t="shared" si="11"/>
        <v>0.32142857142857145</v>
      </c>
      <c r="O72" s="88">
        <v>6</v>
      </c>
      <c r="P72" s="61">
        <f t="shared" si="14"/>
        <v>0.21428571428571427</v>
      </c>
      <c r="Q72" s="88">
        <v>6</v>
      </c>
      <c r="R72" s="61">
        <f t="shared" si="12"/>
        <v>0.21428571428571427</v>
      </c>
      <c r="S72" s="28"/>
    </row>
    <row r="73" spans="2:19" ht="19.5" customHeight="1" thickBot="1">
      <c r="B73" s="17"/>
      <c r="C73" s="47">
        <v>280</v>
      </c>
      <c r="D73" s="20" t="s">
        <v>48</v>
      </c>
      <c r="E73" s="49" t="s">
        <v>63</v>
      </c>
      <c r="F73" s="20" t="s">
        <v>64</v>
      </c>
      <c r="G73" s="25">
        <v>33</v>
      </c>
      <c r="H73" s="57">
        <v>4.575757575757576</v>
      </c>
      <c r="I73" s="90">
        <v>69</v>
      </c>
      <c r="J73" s="60">
        <f t="shared" si="13"/>
        <v>0.057971014492753624</v>
      </c>
      <c r="K73" s="43">
        <v>4</v>
      </c>
      <c r="L73" s="60">
        <f t="shared" si="10"/>
        <v>0.12121212121212122</v>
      </c>
      <c r="M73" s="87">
        <v>15</v>
      </c>
      <c r="N73" s="60">
        <f t="shared" si="11"/>
        <v>0.45454545454545453</v>
      </c>
      <c r="O73" s="87">
        <v>6</v>
      </c>
      <c r="P73" s="60">
        <f t="shared" si="14"/>
        <v>0.18181818181818182</v>
      </c>
      <c r="Q73" s="87">
        <v>8</v>
      </c>
      <c r="R73" s="60">
        <f t="shared" si="12"/>
        <v>0.24242424242424243</v>
      </c>
      <c r="S73" s="28"/>
    </row>
    <row r="74" spans="2:19" ht="19.5" customHeight="1" thickBot="1">
      <c r="B74" s="17"/>
      <c r="C74" s="93">
        <v>300</v>
      </c>
      <c r="D74" s="22" t="s">
        <v>51</v>
      </c>
      <c r="E74" s="50" t="s">
        <v>33</v>
      </c>
      <c r="F74" s="22" t="s">
        <v>65</v>
      </c>
      <c r="G74" s="26">
        <v>72</v>
      </c>
      <c r="H74" s="58">
        <v>4.166666666666667</v>
      </c>
      <c r="I74" s="89">
        <v>122</v>
      </c>
      <c r="J74" s="61">
        <f t="shared" si="13"/>
        <v>0.12295081967213115</v>
      </c>
      <c r="K74" s="88">
        <v>15</v>
      </c>
      <c r="L74" s="61">
        <f t="shared" si="10"/>
        <v>0.20833333333333334</v>
      </c>
      <c r="M74" s="88">
        <v>35</v>
      </c>
      <c r="N74" s="61">
        <f t="shared" si="11"/>
        <v>0.4861111111111111</v>
      </c>
      <c r="O74" s="88">
        <v>16</v>
      </c>
      <c r="P74" s="61">
        <f t="shared" si="14"/>
        <v>0.2222222222222222</v>
      </c>
      <c r="Q74" s="44">
        <v>6</v>
      </c>
      <c r="R74" s="61">
        <f t="shared" si="12"/>
        <v>0.08333333333333333</v>
      </c>
      <c r="S74" s="28"/>
    </row>
    <row r="75" spans="2:19" ht="19.5" customHeight="1" thickBot="1">
      <c r="B75" s="17"/>
      <c r="C75" s="47">
        <v>300</v>
      </c>
      <c r="D75" s="20" t="s">
        <v>51</v>
      </c>
      <c r="E75" s="49" t="s">
        <v>40</v>
      </c>
      <c r="F75" s="20" t="s">
        <v>66</v>
      </c>
      <c r="G75" s="25">
        <v>66</v>
      </c>
      <c r="H75" s="57">
        <v>4.318181818181818</v>
      </c>
      <c r="I75" s="86">
        <v>172</v>
      </c>
      <c r="J75" s="60">
        <f t="shared" si="13"/>
        <v>0.03488372093023256</v>
      </c>
      <c r="K75" s="87">
        <v>6</v>
      </c>
      <c r="L75" s="60">
        <f t="shared" si="10"/>
        <v>0.09090909090909091</v>
      </c>
      <c r="M75" s="87">
        <v>37</v>
      </c>
      <c r="N75" s="60">
        <f t="shared" si="11"/>
        <v>0.5606060606060606</v>
      </c>
      <c r="O75" s="87">
        <v>19</v>
      </c>
      <c r="P75" s="60">
        <f t="shared" si="14"/>
        <v>0.2878787878787879</v>
      </c>
      <c r="Q75" s="43">
        <v>4</v>
      </c>
      <c r="R75" s="60">
        <f t="shared" si="12"/>
        <v>0.06060606060606061</v>
      </c>
      <c r="S75" s="28"/>
    </row>
    <row r="76" spans="2:19" ht="19.5" customHeight="1" thickBot="1">
      <c r="B76" s="17"/>
      <c r="C76" s="48">
        <v>300</v>
      </c>
      <c r="D76" s="22" t="s">
        <v>51</v>
      </c>
      <c r="E76" s="48" t="s">
        <v>46</v>
      </c>
      <c r="F76" s="22" t="s">
        <v>67</v>
      </c>
      <c r="G76" s="26">
        <v>41</v>
      </c>
      <c r="H76" s="58">
        <v>3.317073170731707</v>
      </c>
      <c r="I76" s="89">
        <v>81</v>
      </c>
      <c r="J76" s="61">
        <f t="shared" si="13"/>
        <v>0.3333333333333333</v>
      </c>
      <c r="K76" s="88">
        <v>27</v>
      </c>
      <c r="L76" s="91">
        <f t="shared" si="10"/>
        <v>0.6585365853658537</v>
      </c>
      <c r="M76" s="44">
        <v>14</v>
      </c>
      <c r="N76" s="61">
        <f t="shared" si="11"/>
        <v>0.34146341463414637</v>
      </c>
      <c r="O76" s="44" t="s">
        <v>39</v>
      </c>
      <c r="P76" s="65" t="s">
        <v>39</v>
      </c>
      <c r="Q76" s="44" t="s">
        <v>39</v>
      </c>
      <c r="R76" s="65" t="s">
        <v>39</v>
      </c>
      <c r="S76" s="28"/>
    </row>
    <row r="77" spans="2:19" ht="19.5" customHeight="1" thickBot="1">
      <c r="B77" s="17"/>
      <c r="C77" s="92">
        <v>310</v>
      </c>
      <c r="D77" s="20" t="s">
        <v>52</v>
      </c>
      <c r="E77" s="47" t="s">
        <v>16</v>
      </c>
      <c r="F77" s="20" t="s">
        <v>68</v>
      </c>
      <c r="G77" s="20">
        <v>372</v>
      </c>
      <c r="H77" s="57">
        <v>5.956989247311828</v>
      </c>
      <c r="I77" s="87">
        <v>464</v>
      </c>
      <c r="J77" s="60">
        <f t="shared" si="13"/>
        <v>0.16379310344827586</v>
      </c>
      <c r="K77" s="87">
        <v>76</v>
      </c>
      <c r="L77" s="60">
        <f t="shared" si="10"/>
        <v>0.20430107526881722</v>
      </c>
      <c r="M77" s="87">
        <v>115</v>
      </c>
      <c r="N77" s="60">
        <f t="shared" si="11"/>
        <v>0.30913978494623656</v>
      </c>
      <c r="O77" s="87">
        <v>93</v>
      </c>
      <c r="P77" s="60">
        <f t="shared" si="14"/>
        <v>0.25</v>
      </c>
      <c r="Q77" s="87">
        <v>88</v>
      </c>
      <c r="R77" s="60">
        <f t="shared" si="12"/>
        <v>0.23655913978494625</v>
      </c>
      <c r="S77" s="28"/>
    </row>
    <row r="78" spans="2:19" ht="19.5" customHeight="1" thickBot="1">
      <c r="B78" s="17"/>
      <c r="C78" s="48">
        <v>310</v>
      </c>
      <c r="D78" s="22" t="s">
        <v>52</v>
      </c>
      <c r="E78" s="50" t="s">
        <v>33</v>
      </c>
      <c r="F78" s="22" t="s">
        <v>69</v>
      </c>
      <c r="G78" s="26">
        <v>48</v>
      </c>
      <c r="H78" s="58">
        <v>5.916666666666667</v>
      </c>
      <c r="I78" s="88">
        <v>70</v>
      </c>
      <c r="J78" s="61">
        <f t="shared" si="13"/>
        <v>0.02857142857142857</v>
      </c>
      <c r="K78" s="88">
        <v>2</v>
      </c>
      <c r="L78" s="61">
        <f t="shared" si="10"/>
        <v>0.041666666666666664</v>
      </c>
      <c r="M78" s="88">
        <v>5</v>
      </c>
      <c r="N78" s="61">
        <f t="shared" si="11"/>
        <v>0.10416666666666667</v>
      </c>
      <c r="O78" s="88">
        <v>16</v>
      </c>
      <c r="P78" s="61">
        <f t="shared" si="14"/>
        <v>0.3333333333333333</v>
      </c>
      <c r="Q78" s="88">
        <v>25</v>
      </c>
      <c r="R78" s="61">
        <f t="shared" si="12"/>
        <v>0.5208333333333334</v>
      </c>
      <c r="S78" s="28"/>
    </row>
    <row r="79" spans="2:19" ht="19.5" customHeight="1" thickBot="1">
      <c r="B79" s="17"/>
      <c r="C79" s="92">
        <v>320</v>
      </c>
      <c r="D79" s="20" t="s">
        <v>70</v>
      </c>
      <c r="E79" s="47" t="s">
        <v>33</v>
      </c>
      <c r="F79" s="20" t="s">
        <v>71</v>
      </c>
      <c r="G79" s="20">
        <v>19</v>
      </c>
      <c r="H79" s="57">
        <v>4.315789473684211</v>
      </c>
      <c r="I79" s="87">
        <v>29</v>
      </c>
      <c r="J79" s="60">
        <f t="shared" si="13"/>
        <v>0.27586206896551724</v>
      </c>
      <c r="K79" s="43">
        <v>8</v>
      </c>
      <c r="L79" s="60">
        <f t="shared" si="10"/>
        <v>0.42105263157894735</v>
      </c>
      <c r="M79" s="87">
        <v>3</v>
      </c>
      <c r="N79" s="60">
        <f t="shared" si="11"/>
        <v>0.15789473684210525</v>
      </c>
      <c r="O79" s="87">
        <v>6</v>
      </c>
      <c r="P79" s="60">
        <f t="shared" si="14"/>
        <v>0.3157894736842105</v>
      </c>
      <c r="Q79" s="87">
        <v>2</v>
      </c>
      <c r="R79" s="60">
        <f t="shared" si="12"/>
        <v>0.10526315789473684</v>
      </c>
      <c r="S79" s="28"/>
    </row>
    <row r="80" spans="2:19" ht="19.5" customHeight="1" thickBot="1">
      <c r="B80" s="17"/>
      <c r="C80" s="93">
        <v>320</v>
      </c>
      <c r="D80" s="22" t="s">
        <v>70</v>
      </c>
      <c r="E80" s="48" t="s">
        <v>40</v>
      </c>
      <c r="F80" s="22" t="s">
        <v>72</v>
      </c>
      <c r="G80" s="22">
        <v>63</v>
      </c>
      <c r="H80" s="58">
        <v>4.698412698412699</v>
      </c>
      <c r="I80" s="88">
        <v>83</v>
      </c>
      <c r="J80" s="61">
        <f t="shared" si="13"/>
        <v>0.1566265060240964</v>
      </c>
      <c r="K80" s="88">
        <v>13</v>
      </c>
      <c r="L80" s="61">
        <f t="shared" si="10"/>
        <v>0.20634920634920634</v>
      </c>
      <c r="M80" s="88">
        <v>19</v>
      </c>
      <c r="N80" s="61">
        <f t="shared" si="11"/>
        <v>0.30158730158730157</v>
      </c>
      <c r="O80" s="88">
        <v>21</v>
      </c>
      <c r="P80" s="61">
        <f t="shared" si="14"/>
        <v>0.3333333333333333</v>
      </c>
      <c r="Q80" s="88">
        <v>10</v>
      </c>
      <c r="R80" s="61">
        <f t="shared" si="12"/>
        <v>0.15873015873015872</v>
      </c>
      <c r="S80" s="28"/>
    </row>
    <row r="81" spans="2:19" ht="19.5" customHeight="1" thickBot="1">
      <c r="B81" s="17"/>
      <c r="C81" s="92">
        <v>320</v>
      </c>
      <c r="D81" s="20" t="s">
        <v>70</v>
      </c>
      <c r="E81" s="47" t="s">
        <v>26</v>
      </c>
      <c r="F81" s="20" t="s">
        <v>73</v>
      </c>
      <c r="G81" s="20">
        <v>32</v>
      </c>
      <c r="H81" s="57">
        <v>5.0625</v>
      </c>
      <c r="I81" s="87">
        <v>80</v>
      </c>
      <c r="J81" s="60">
        <f t="shared" si="13"/>
        <v>0.075</v>
      </c>
      <c r="K81" s="87">
        <v>6</v>
      </c>
      <c r="L81" s="60">
        <f t="shared" si="10"/>
        <v>0.1875</v>
      </c>
      <c r="M81" s="87">
        <v>6</v>
      </c>
      <c r="N81" s="60">
        <f t="shared" si="11"/>
        <v>0.1875</v>
      </c>
      <c r="O81" s="87">
        <v>12</v>
      </c>
      <c r="P81" s="60">
        <f t="shared" si="14"/>
        <v>0.375</v>
      </c>
      <c r="Q81" s="87">
        <v>8</v>
      </c>
      <c r="R81" s="60">
        <f t="shared" si="12"/>
        <v>0.25</v>
      </c>
      <c r="S81" s="28"/>
    </row>
    <row r="82" spans="2:19" ht="19.5" customHeight="1" thickBot="1">
      <c r="B82" s="17"/>
      <c r="C82" s="93">
        <v>320</v>
      </c>
      <c r="D82" s="22" t="s">
        <v>70</v>
      </c>
      <c r="E82" s="48" t="s">
        <v>46</v>
      </c>
      <c r="F82" s="22" t="s">
        <v>74</v>
      </c>
      <c r="G82" s="22">
        <v>82</v>
      </c>
      <c r="H82" s="58">
        <v>5.158536585365853</v>
      </c>
      <c r="I82" s="88">
        <v>139</v>
      </c>
      <c r="J82" s="61">
        <f t="shared" si="13"/>
        <v>0.08633093525179857</v>
      </c>
      <c r="K82" s="88">
        <v>12</v>
      </c>
      <c r="L82" s="61">
        <f t="shared" si="10"/>
        <v>0.14634146341463414</v>
      </c>
      <c r="M82" s="88">
        <v>25</v>
      </c>
      <c r="N82" s="61">
        <f t="shared" si="11"/>
        <v>0.3048780487804878</v>
      </c>
      <c r="O82" s="88">
        <v>15</v>
      </c>
      <c r="P82" s="61">
        <f t="shared" si="14"/>
        <v>0.18292682926829268</v>
      </c>
      <c r="Q82" s="88">
        <v>30</v>
      </c>
      <c r="R82" s="61">
        <f t="shared" si="12"/>
        <v>0.36585365853658536</v>
      </c>
      <c r="S82" s="28"/>
    </row>
    <row r="83" spans="2:19" ht="19.5" customHeight="1" thickBot="1">
      <c r="B83" s="17"/>
      <c r="C83" s="92">
        <v>320</v>
      </c>
      <c r="D83" s="20" t="s">
        <v>70</v>
      </c>
      <c r="E83" s="47" t="s">
        <v>63</v>
      </c>
      <c r="F83" s="20" t="s">
        <v>75</v>
      </c>
      <c r="G83" s="20">
        <v>38</v>
      </c>
      <c r="H83" s="57">
        <v>4.7894736842105265</v>
      </c>
      <c r="I83" s="87">
        <v>78</v>
      </c>
      <c r="J83" s="60">
        <f t="shared" si="13"/>
        <v>0.038461538461538464</v>
      </c>
      <c r="K83" s="87">
        <v>3</v>
      </c>
      <c r="L83" s="60">
        <f t="shared" si="10"/>
        <v>0.07894736842105263</v>
      </c>
      <c r="M83" s="87">
        <v>19</v>
      </c>
      <c r="N83" s="60">
        <f t="shared" si="11"/>
        <v>0.5</v>
      </c>
      <c r="O83" s="87">
        <v>6</v>
      </c>
      <c r="P83" s="60">
        <f t="shared" si="14"/>
        <v>0.15789473684210525</v>
      </c>
      <c r="Q83" s="87">
        <v>10</v>
      </c>
      <c r="R83" s="60">
        <f t="shared" si="12"/>
        <v>0.2631578947368421</v>
      </c>
      <c r="S83" s="28"/>
    </row>
    <row r="84" spans="2:19" ht="19.5" customHeight="1" thickBot="1">
      <c r="B84" s="17"/>
      <c r="C84" s="93">
        <v>320</v>
      </c>
      <c r="D84" s="22" t="s">
        <v>70</v>
      </c>
      <c r="E84" s="48" t="s">
        <v>76</v>
      </c>
      <c r="F84" s="22" t="s">
        <v>77</v>
      </c>
      <c r="G84" s="22">
        <v>47</v>
      </c>
      <c r="H84" s="58">
        <v>4.148936170212766</v>
      </c>
      <c r="I84" s="88">
        <v>81</v>
      </c>
      <c r="J84" s="61">
        <f t="shared" si="13"/>
        <v>0.12345679012345678</v>
      </c>
      <c r="K84" s="88">
        <v>10</v>
      </c>
      <c r="L84" s="61">
        <f t="shared" si="10"/>
        <v>0.2127659574468085</v>
      </c>
      <c r="M84" s="88">
        <v>20</v>
      </c>
      <c r="N84" s="61">
        <f t="shared" si="11"/>
        <v>0.425531914893617</v>
      </c>
      <c r="O84" s="44">
        <v>17</v>
      </c>
      <c r="P84" s="61">
        <f t="shared" si="14"/>
        <v>0.3617021276595745</v>
      </c>
      <c r="Q84" s="44" t="s">
        <v>39</v>
      </c>
      <c r="R84" s="65" t="s">
        <v>39</v>
      </c>
      <c r="S84" s="28"/>
    </row>
    <row r="85" spans="2:19" ht="19.5" customHeight="1" thickBot="1">
      <c r="B85" s="17"/>
      <c r="C85" s="47">
        <v>330</v>
      </c>
      <c r="D85" s="20" t="s">
        <v>78</v>
      </c>
      <c r="E85" s="47" t="s">
        <v>40</v>
      </c>
      <c r="F85" s="20" t="s">
        <v>72</v>
      </c>
      <c r="G85" s="20">
        <v>48</v>
      </c>
      <c r="H85" s="57">
        <v>5.041666666666667</v>
      </c>
      <c r="I85" s="87">
        <v>103</v>
      </c>
      <c r="J85" s="60">
        <f t="shared" si="13"/>
        <v>0.07766990291262135</v>
      </c>
      <c r="K85" s="87">
        <v>8</v>
      </c>
      <c r="L85" s="60">
        <f t="shared" si="10"/>
        <v>0.16666666666666666</v>
      </c>
      <c r="M85" s="87">
        <v>19</v>
      </c>
      <c r="N85" s="60">
        <f t="shared" si="11"/>
        <v>0.3958333333333333</v>
      </c>
      <c r="O85" s="87">
        <v>10</v>
      </c>
      <c r="P85" s="60">
        <f t="shared" si="14"/>
        <v>0.20833333333333334</v>
      </c>
      <c r="Q85" s="87">
        <v>11</v>
      </c>
      <c r="R85" s="60">
        <f t="shared" si="12"/>
        <v>0.22916666666666666</v>
      </c>
      <c r="S85" s="28"/>
    </row>
    <row r="86" spans="2:19" ht="19.5" customHeight="1" thickBot="1">
      <c r="B86" s="17"/>
      <c r="C86" s="48">
        <v>330</v>
      </c>
      <c r="D86" s="46" t="s">
        <v>106</v>
      </c>
      <c r="E86" s="48" t="s">
        <v>26</v>
      </c>
      <c r="F86" s="22" t="s">
        <v>73</v>
      </c>
      <c r="G86" s="22">
        <v>18</v>
      </c>
      <c r="H86" s="58">
        <v>5</v>
      </c>
      <c r="I86" s="88">
        <v>19</v>
      </c>
      <c r="J86" s="61">
        <f t="shared" si="13"/>
        <v>0.21052631578947367</v>
      </c>
      <c r="K86" s="88">
        <v>4</v>
      </c>
      <c r="L86" s="61">
        <f t="shared" si="10"/>
        <v>0.2222222222222222</v>
      </c>
      <c r="M86" s="88">
        <v>2</v>
      </c>
      <c r="N86" s="61">
        <f t="shared" si="11"/>
        <v>0.1111111111111111</v>
      </c>
      <c r="O86" s="88">
        <v>7</v>
      </c>
      <c r="P86" s="61">
        <f t="shared" si="14"/>
        <v>0.3888888888888889</v>
      </c>
      <c r="Q86" s="88">
        <v>5</v>
      </c>
      <c r="R86" s="61">
        <f t="shared" si="12"/>
        <v>0.2777777777777778</v>
      </c>
      <c r="S86" s="28"/>
    </row>
    <row r="87" spans="2:19" ht="19.5" customHeight="1" thickBot="1">
      <c r="B87" s="17"/>
      <c r="C87" s="47">
        <v>330</v>
      </c>
      <c r="D87" s="45" t="s">
        <v>106</v>
      </c>
      <c r="E87" s="47" t="s">
        <v>46</v>
      </c>
      <c r="F87" s="20" t="s">
        <v>74</v>
      </c>
      <c r="G87" s="20">
        <v>19</v>
      </c>
      <c r="H87" s="57">
        <v>4.684210526315789</v>
      </c>
      <c r="I87" s="87">
        <v>45</v>
      </c>
      <c r="J87" s="60">
        <f t="shared" si="13"/>
        <v>0.13333333333333333</v>
      </c>
      <c r="K87" s="87">
        <v>6</v>
      </c>
      <c r="L87" s="60">
        <f t="shared" si="10"/>
        <v>0.3157894736842105</v>
      </c>
      <c r="M87" s="87">
        <v>6</v>
      </c>
      <c r="N87" s="60">
        <f t="shared" si="11"/>
        <v>0.3157894736842105</v>
      </c>
      <c r="O87" s="87">
        <v>1</v>
      </c>
      <c r="P87" s="60">
        <f t="shared" si="14"/>
        <v>0.05263157894736842</v>
      </c>
      <c r="Q87" s="87">
        <v>6</v>
      </c>
      <c r="R87" s="60">
        <f t="shared" si="12"/>
        <v>0.3157894736842105</v>
      </c>
      <c r="S87" s="28"/>
    </row>
    <row r="88" spans="2:19" ht="19.5" customHeight="1" thickBot="1">
      <c r="B88" s="17"/>
      <c r="C88" s="48">
        <v>330</v>
      </c>
      <c r="D88" s="46" t="s">
        <v>106</v>
      </c>
      <c r="E88" s="48" t="s">
        <v>63</v>
      </c>
      <c r="F88" s="22" t="s">
        <v>79</v>
      </c>
      <c r="G88" s="22">
        <v>13</v>
      </c>
      <c r="H88" s="58">
        <v>4.615384615384615</v>
      </c>
      <c r="I88" s="88">
        <v>31</v>
      </c>
      <c r="J88" s="61">
        <f t="shared" si="13"/>
        <v>0.0967741935483871</v>
      </c>
      <c r="K88" s="88">
        <v>3</v>
      </c>
      <c r="L88" s="61">
        <f t="shared" si="10"/>
        <v>0.23076923076923078</v>
      </c>
      <c r="M88" s="88">
        <v>4</v>
      </c>
      <c r="N88" s="61">
        <f t="shared" si="11"/>
        <v>0.3076923076923077</v>
      </c>
      <c r="O88" s="88">
        <v>3</v>
      </c>
      <c r="P88" s="61">
        <f t="shared" si="14"/>
        <v>0.23076923076923078</v>
      </c>
      <c r="Q88" s="88">
        <v>3</v>
      </c>
      <c r="R88" s="61">
        <f t="shared" si="12"/>
        <v>0.23076923076923078</v>
      </c>
      <c r="S88" s="28"/>
    </row>
    <row r="89" spans="2:19" ht="19.5" customHeight="1" thickBot="1">
      <c r="B89" s="17"/>
      <c r="C89" s="47">
        <v>330</v>
      </c>
      <c r="D89" s="45" t="s">
        <v>106</v>
      </c>
      <c r="E89" s="47" t="s">
        <v>76</v>
      </c>
      <c r="F89" s="20" t="s">
        <v>80</v>
      </c>
      <c r="G89" s="20">
        <v>16</v>
      </c>
      <c r="H89" s="57">
        <v>5.1875</v>
      </c>
      <c r="I89" s="87">
        <v>41</v>
      </c>
      <c r="J89" s="60">
        <f t="shared" si="13"/>
        <v>0.07317073170731707</v>
      </c>
      <c r="K89" s="87">
        <v>3</v>
      </c>
      <c r="L89" s="60">
        <f t="shared" si="10"/>
        <v>0.1875</v>
      </c>
      <c r="M89" s="87">
        <v>3</v>
      </c>
      <c r="N89" s="60">
        <f t="shared" si="11"/>
        <v>0.1875</v>
      </c>
      <c r="O89" s="87">
        <v>4</v>
      </c>
      <c r="P89" s="60">
        <f t="shared" si="14"/>
        <v>0.25</v>
      </c>
      <c r="Q89" s="87">
        <v>6</v>
      </c>
      <c r="R89" s="60">
        <f t="shared" si="12"/>
        <v>0.375</v>
      </c>
      <c r="S89" s="28"/>
    </row>
    <row r="90" spans="2:19" ht="19.5" customHeight="1" thickBot="1">
      <c r="B90" s="17"/>
      <c r="C90" s="93">
        <v>340</v>
      </c>
      <c r="D90" s="22" t="s">
        <v>54</v>
      </c>
      <c r="E90" s="48" t="s">
        <v>26</v>
      </c>
      <c r="F90" s="22" t="s">
        <v>59</v>
      </c>
      <c r="G90" s="22">
        <v>28</v>
      </c>
      <c r="H90" s="58">
        <v>5.678571428571429</v>
      </c>
      <c r="I90" s="88">
        <v>90</v>
      </c>
      <c r="J90" s="61">
        <f t="shared" si="13"/>
        <v>0.022222222222222223</v>
      </c>
      <c r="K90" s="88">
        <v>2</v>
      </c>
      <c r="L90" s="61">
        <f t="shared" si="10"/>
        <v>0.07142857142857142</v>
      </c>
      <c r="M90" s="88">
        <v>3</v>
      </c>
      <c r="N90" s="61">
        <f t="shared" si="11"/>
        <v>0.10714285714285714</v>
      </c>
      <c r="O90" s="88">
        <v>9</v>
      </c>
      <c r="P90" s="61">
        <f t="shared" si="14"/>
        <v>0.32142857142857145</v>
      </c>
      <c r="Q90" s="88">
        <v>14</v>
      </c>
      <c r="R90" s="61">
        <f t="shared" si="12"/>
        <v>0.5</v>
      </c>
      <c r="S90" s="28"/>
    </row>
    <row r="91" spans="2:19" ht="19.5" customHeight="1" thickBot="1">
      <c r="B91" s="17"/>
      <c r="C91" s="47">
        <v>340</v>
      </c>
      <c r="D91" s="20" t="s">
        <v>54</v>
      </c>
      <c r="E91" s="47" t="s">
        <v>46</v>
      </c>
      <c r="F91" s="20" t="s">
        <v>72</v>
      </c>
      <c r="G91" s="20">
        <v>65</v>
      </c>
      <c r="H91" s="57">
        <v>5.707692307692308</v>
      </c>
      <c r="I91" s="87">
        <v>123</v>
      </c>
      <c r="J91" s="60">
        <f t="shared" si="13"/>
        <v>0.04065040650406504</v>
      </c>
      <c r="K91" s="87">
        <v>5</v>
      </c>
      <c r="L91" s="60">
        <f t="shared" si="10"/>
        <v>0.07692307692307693</v>
      </c>
      <c r="M91" s="87">
        <v>11</v>
      </c>
      <c r="N91" s="60">
        <f t="shared" si="11"/>
        <v>0.16923076923076924</v>
      </c>
      <c r="O91" s="87">
        <v>16</v>
      </c>
      <c r="P91" s="60">
        <f t="shared" si="14"/>
        <v>0.24615384615384617</v>
      </c>
      <c r="Q91" s="87">
        <v>33</v>
      </c>
      <c r="R91" s="60">
        <f t="shared" si="12"/>
        <v>0.5076923076923077</v>
      </c>
      <c r="S91" s="28"/>
    </row>
    <row r="92" spans="2:19" ht="19.5" customHeight="1" thickBot="1">
      <c r="B92" s="17"/>
      <c r="C92" s="48">
        <v>340</v>
      </c>
      <c r="D92" s="22" t="s">
        <v>54</v>
      </c>
      <c r="E92" s="48" t="s">
        <v>63</v>
      </c>
      <c r="F92" s="22" t="s">
        <v>75</v>
      </c>
      <c r="G92" s="22">
        <v>33</v>
      </c>
      <c r="H92" s="58">
        <v>6.424242424242424</v>
      </c>
      <c r="I92" s="88">
        <v>49</v>
      </c>
      <c r="J92" s="61">
        <f t="shared" si="13"/>
        <v>0.04081632653061224</v>
      </c>
      <c r="K92" s="88">
        <v>2</v>
      </c>
      <c r="L92" s="61">
        <f t="shared" si="10"/>
        <v>0.06060606060606061</v>
      </c>
      <c r="M92" s="88">
        <v>7</v>
      </c>
      <c r="N92" s="61">
        <f t="shared" si="11"/>
        <v>0.21212121212121213</v>
      </c>
      <c r="O92" s="88">
        <v>6</v>
      </c>
      <c r="P92" s="61">
        <f t="shared" si="14"/>
        <v>0.18181818181818182</v>
      </c>
      <c r="Q92" s="88">
        <v>18</v>
      </c>
      <c r="R92" s="61">
        <f t="shared" si="12"/>
        <v>0.5454545454545454</v>
      </c>
      <c r="S92" s="28"/>
    </row>
    <row r="93" spans="2:19" ht="19.5" customHeight="1" thickBot="1">
      <c r="B93" s="17"/>
      <c r="C93" s="47">
        <v>340</v>
      </c>
      <c r="D93" s="20" t="s">
        <v>54</v>
      </c>
      <c r="E93" s="47" t="s">
        <v>76</v>
      </c>
      <c r="F93" s="20" t="s">
        <v>73</v>
      </c>
      <c r="G93" s="20">
        <v>18</v>
      </c>
      <c r="H93" s="57">
        <v>6.555555555555555</v>
      </c>
      <c r="I93" s="87">
        <v>32</v>
      </c>
      <c r="J93" s="62" t="s">
        <v>39</v>
      </c>
      <c r="K93" s="42" t="s">
        <v>39</v>
      </c>
      <c r="L93" s="62" t="s">
        <v>39</v>
      </c>
      <c r="M93" s="87">
        <v>4</v>
      </c>
      <c r="N93" s="60">
        <f t="shared" si="11"/>
        <v>0.2222222222222222</v>
      </c>
      <c r="O93" s="87">
        <v>4</v>
      </c>
      <c r="P93" s="60">
        <f t="shared" si="14"/>
        <v>0.2222222222222222</v>
      </c>
      <c r="Q93" s="87">
        <v>10</v>
      </c>
      <c r="R93" s="60">
        <f t="shared" si="12"/>
        <v>0.5555555555555556</v>
      </c>
      <c r="S93" s="28"/>
    </row>
    <row r="94" spans="2:19" ht="19.5" customHeight="1" thickBot="1">
      <c r="B94" s="17"/>
      <c r="C94" s="48">
        <v>340</v>
      </c>
      <c r="D94" s="22" t="s">
        <v>54</v>
      </c>
      <c r="E94" s="48" t="s">
        <v>81</v>
      </c>
      <c r="F94" s="22" t="s">
        <v>74</v>
      </c>
      <c r="G94" s="22">
        <v>29</v>
      </c>
      <c r="H94" s="58">
        <v>5.448275862068965</v>
      </c>
      <c r="I94" s="88">
        <v>58</v>
      </c>
      <c r="J94" s="61">
        <f t="shared" si="13"/>
        <v>0.06896551724137931</v>
      </c>
      <c r="K94" s="44">
        <v>4</v>
      </c>
      <c r="L94" s="61">
        <f t="shared" si="10"/>
        <v>0.13793103448275862</v>
      </c>
      <c r="M94" s="88">
        <v>3</v>
      </c>
      <c r="N94" s="61">
        <f t="shared" si="11"/>
        <v>0.10344827586206896</v>
      </c>
      <c r="O94" s="88">
        <v>8</v>
      </c>
      <c r="P94" s="61">
        <f t="shared" si="14"/>
        <v>0.27586206896551724</v>
      </c>
      <c r="Q94" s="88">
        <v>14</v>
      </c>
      <c r="R94" s="61">
        <f t="shared" si="12"/>
        <v>0.4827586206896552</v>
      </c>
      <c r="S94" s="28"/>
    </row>
    <row r="95" spans="2:19" ht="19.5" customHeight="1" thickBot="1">
      <c r="B95" s="17"/>
      <c r="C95" s="47">
        <v>340</v>
      </c>
      <c r="D95" s="20" t="s">
        <v>54</v>
      </c>
      <c r="E95" s="47" t="s">
        <v>82</v>
      </c>
      <c r="F95" s="20" t="s">
        <v>80</v>
      </c>
      <c r="G95" s="20">
        <v>69</v>
      </c>
      <c r="H95" s="57">
        <v>7.507246376811594</v>
      </c>
      <c r="I95" s="87">
        <v>85</v>
      </c>
      <c r="J95" s="60">
        <f t="shared" si="13"/>
        <v>0.07058823529411765</v>
      </c>
      <c r="K95" s="42">
        <v>6</v>
      </c>
      <c r="L95" s="60">
        <f t="shared" si="10"/>
        <v>0.08695652173913043</v>
      </c>
      <c r="M95" s="87">
        <v>5</v>
      </c>
      <c r="N95" s="60">
        <f t="shared" si="11"/>
        <v>0.07246376811594203</v>
      </c>
      <c r="O95" s="87">
        <v>9</v>
      </c>
      <c r="P95" s="60">
        <f t="shared" si="14"/>
        <v>0.13043478260869565</v>
      </c>
      <c r="Q95" s="87">
        <v>49</v>
      </c>
      <c r="R95" s="60">
        <f t="shared" si="12"/>
        <v>0.7101449275362319</v>
      </c>
      <c r="S95" s="28"/>
    </row>
    <row r="96" spans="2:19" ht="19.5" customHeight="1" thickBot="1">
      <c r="B96" s="17"/>
      <c r="C96" s="48">
        <v>370</v>
      </c>
      <c r="D96" s="22" t="s">
        <v>83</v>
      </c>
      <c r="E96" s="48" t="s">
        <v>16</v>
      </c>
      <c r="F96" s="22" t="s">
        <v>84</v>
      </c>
      <c r="G96" s="22">
        <v>87</v>
      </c>
      <c r="H96" s="58">
        <v>4.436781609195402</v>
      </c>
      <c r="I96" s="88">
        <v>135</v>
      </c>
      <c r="J96" s="61">
        <f t="shared" si="13"/>
        <v>0.14814814814814814</v>
      </c>
      <c r="K96" s="88">
        <v>20</v>
      </c>
      <c r="L96" s="61">
        <f t="shared" si="10"/>
        <v>0.22988505747126436</v>
      </c>
      <c r="M96" s="88">
        <v>41</v>
      </c>
      <c r="N96" s="61">
        <f t="shared" si="11"/>
        <v>0.47126436781609193</v>
      </c>
      <c r="O96" s="88">
        <v>15</v>
      </c>
      <c r="P96" s="61">
        <f t="shared" si="14"/>
        <v>0.1724137931034483</v>
      </c>
      <c r="Q96" s="88">
        <v>11</v>
      </c>
      <c r="R96" s="61">
        <f t="shared" si="12"/>
        <v>0.12643678160919541</v>
      </c>
      <c r="S96" s="28"/>
    </row>
    <row r="97" spans="2:19" ht="19.5" customHeight="1" thickBot="1">
      <c r="B97" s="17"/>
      <c r="C97" s="103" t="s">
        <v>107</v>
      </c>
      <c r="D97" s="104"/>
      <c r="E97" s="104"/>
      <c r="F97" s="104"/>
      <c r="G97" s="40">
        <f>SUM(G67:G96)</f>
        <v>1761</v>
      </c>
      <c r="H97" s="63">
        <f>SUMPRODUCT(G67:G96,H67:H96)/G97</f>
        <v>5.745031232254401</v>
      </c>
      <c r="I97" s="40">
        <f>SUM(I67:I96)</f>
        <v>2815</v>
      </c>
      <c r="J97" s="66">
        <f>K97/I97</f>
        <v>0.09875666074600355</v>
      </c>
      <c r="K97" s="34">
        <f>SUM(K67:K96)</f>
        <v>278</v>
      </c>
      <c r="L97" s="66">
        <f t="shared" si="10"/>
        <v>0.15786484951731972</v>
      </c>
      <c r="M97" s="34">
        <f>SUM(M67:M96)</f>
        <v>478</v>
      </c>
      <c r="N97" s="66">
        <f t="shared" si="11"/>
        <v>0.2714366837024418</v>
      </c>
      <c r="O97" s="34">
        <f>SUM(O67:O96)</f>
        <v>385</v>
      </c>
      <c r="P97" s="66">
        <f t="shared" si="14"/>
        <v>0.21862578080636003</v>
      </c>
      <c r="Q97" s="34">
        <f>SUM(Q67:Q96)</f>
        <v>620</v>
      </c>
      <c r="R97" s="66">
        <f t="shared" si="12"/>
        <v>0.3520726859738785</v>
      </c>
      <c r="S97" s="28"/>
    </row>
    <row r="98" spans="2:19" ht="19.5" customHeight="1" thickBot="1">
      <c r="B98" s="17"/>
      <c r="C98" s="100" t="s">
        <v>108</v>
      </c>
      <c r="D98" s="101"/>
      <c r="E98" s="101"/>
      <c r="F98" s="101"/>
      <c r="G98" s="38">
        <f>SUM(G97,G54,G24)</f>
        <v>3839</v>
      </c>
      <c r="H98" s="64">
        <v>6.45</v>
      </c>
      <c r="I98" s="38">
        <f>+I97+I54+I24</f>
        <v>6083</v>
      </c>
      <c r="J98" s="67">
        <v>0.0723</v>
      </c>
      <c r="K98" s="38">
        <f>+K97+K54+K24</f>
        <v>440</v>
      </c>
      <c r="L98" s="67">
        <v>0.1146</v>
      </c>
      <c r="M98" s="38">
        <f>+M97+M54+M24</f>
        <v>965</v>
      </c>
      <c r="N98" s="67">
        <v>0.2514</v>
      </c>
      <c r="O98" s="38">
        <f>+O97+O54+O24</f>
        <v>884</v>
      </c>
      <c r="P98" s="67">
        <v>0.2303</v>
      </c>
      <c r="Q98" s="38">
        <f>+Q97+Q54+Q24</f>
        <v>1550</v>
      </c>
      <c r="R98" s="67">
        <v>0.4038</v>
      </c>
      <c r="S98" s="28"/>
    </row>
    <row r="99" spans="2:19" ht="12.75">
      <c r="B99" s="17"/>
      <c r="C99" s="99" t="s">
        <v>119</v>
      </c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31"/>
      <c r="P99" s="31"/>
      <c r="Q99" s="31"/>
      <c r="R99" s="31"/>
      <c r="S99" s="28"/>
    </row>
    <row r="100" spans="2:19" ht="12.75">
      <c r="B100" s="17"/>
      <c r="C100" s="99" t="s">
        <v>120</v>
      </c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31"/>
      <c r="O100" s="31"/>
      <c r="P100" s="31"/>
      <c r="Q100" s="31"/>
      <c r="R100" s="31"/>
      <c r="S100" s="28"/>
    </row>
    <row r="101" spans="2:19" ht="3.75" customHeight="1">
      <c r="B101" s="19"/>
      <c r="C101" s="52"/>
      <c r="D101" s="53"/>
      <c r="E101" s="52"/>
      <c r="F101" s="54"/>
      <c r="G101" s="52"/>
      <c r="H101" s="55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30"/>
    </row>
    <row r="102" ht="8.25" customHeight="1"/>
    <row r="103" ht="13.5" thickBot="1"/>
    <row r="104" spans="3:19" s="75" customFormat="1" ht="13.5" thickBot="1">
      <c r="C104" s="97" t="s">
        <v>85</v>
      </c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79"/>
    </row>
    <row r="105" spans="3:19" s="1" customFormat="1" ht="6.75" customHeight="1">
      <c r="C105" s="2"/>
      <c r="S105" s="77"/>
    </row>
    <row r="106" spans="2:19" s="1" customFormat="1" ht="3.75" customHeight="1" thickBot="1">
      <c r="B106" s="3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78">
        <v>1</v>
      </c>
    </row>
    <row r="107" spans="2:19" s="1" customFormat="1" ht="19.5" customHeight="1" thickBot="1">
      <c r="B107" s="6"/>
      <c r="C107" s="95" t="s">
        <v>2</v>
      </c>
      <c r="D107" s="95"/>
      <c r="E107" s="95" t="s">
        <v>3</v>
      </c>
      <c r="F107" s="95"/>
      <c r="G107" s="94" t="s">
        <v>123</v>
      </c>
      <c r="H107" s="95"/>
      <c r="I107" s="95" t="s">
        <v>4</v>
      </c>
      <c r="J107" s="95"/>
      <c r="K107" s="95"/>
      <c r="L107" s="95"/>
      <c r="M107" s="95"/>
      <c r="N107" s="95"/>
      <c r="O107" s="95"/>
      <c r="P107" s="95"/>
      <c r="Q107" s="95"/>
      <c r="R107" s="95"/>
      <c r="S107" s="8"/>
    </row>
    <row r="108" spans="2:19" s="1" customFormat="1" ht="19.5" customHeight="1" thickBot="1">
      <c r="B108" s="6"/>
      <c r="C108" s="95"/>
      <c r="D108" s="95"/>
      <c r="E108" s="95"/>
      <c r="F108" s="95"/>
      <c r="G108" s="95"/>
      <c r="H108" s="95"/>
      <c r="I108" s="95" t="s">
        <v>5</v>
      </c>
      <c r="J108" s="94" t="s">
        <v>111</v>
      </c>
      <c r="K108" s="94" t="s">
        <v>112</v>
      </c>
      <c r="L108" s="95"/>
      <c r="M108" s="95"/>
      <c r="N108" s="95"/>
      <c r="O108" s="95"/>
      <c r="P108" s="95"/>
      <c r="Q108" s="95"/>
      <c r="R108" s="95"/>
      <c r="S108" s="8"/>
    </row>
    <row r="109" spans="2:19" s="1" customFormat="1" ht="19.5" customHeight="1" thickBot="1">
      <c r="B109" s="6"/>
      <c r="C109" s="95"/>
      <c r="D109" s="95"/>
      <c r="E109" s="95"/>
      <c r="F109" s="95"/>
      <c r="G109" s="95"/>
      <c r="H109" s="95"/>
      <c r="I109" s="95"/>
      <c r="J109" s="95"/>
      <c r="K109" s="95" t="s">
        <v>6</v>
      </c>
      <c r="L109" s="95"/>
      <c r="M109" s="95" t="s">
        <v>7</v>
      </c>
      <c r="N109" s="95"/>
      <c r="O109" s="95" t="s">
        <v>8</v>
      </c>
      <c r="P109" s="95"/>
      <c r="Q109" s="95" t="s">
        <v>9</v>
      </c>
      <c r="R109" s="95"/>
      <c r="S109" s="8"/>
    </row>
    <row r="110" spans="2:19" s="1" customFormat="1" ht="19.5" customHeight="1" thickBot="1">
      <c r="B110" s="6"/>
      <c r="C110" s="95"/>
      <c r="D110" s="95"/>
      <c r="E110" s="95"/>
      <c r="F110" s="95"/>
      <c r="G110" s="95" t="s">
        <v>10</v>
      </c>
      <c r="H110" s="95" t="s">
        <v>11</v>
      </c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8"/>
    </row>
    <row r="111" spans="2:19" s="1" customFormat="1" ht="19.5" customHeight="1" thickBot="1">
      <c r="B111" s="6"/>
      <c r="C111" s="95"/>
      <c r="D111" s="95"/>
      <c r="E111" s="95"/>
      <c r="F111" s="95"/>
      <c r="G111" s="95"/>
      <c r="H111" s="95"/>
      <c r="I111" s="95"/>
      <c r="J111" s="95"/>
      <c r="K111" s="7" t="s">
        <v>12</v>
      </c>
      <c r="L111" s="7" t="s">
        <v>13</v>
      </c>
      <c r="M111" s="7" t="s">
        <v>12</v>
      </c>
      <c r="N111" s="7" t="s">
        <v>13</v>
      </c>
      <c r="O111" s="7" t="s">
        <v>12</v>
      </c>
      <c r="P111" s="7" t="s">
        <v>13</v>
      </c>
      <c r="Q111" s="7" t="s">
        <v>12</v>
      </c>
      <c r="R111" s="7" t="s">
        <v>13</v>
      </c>
      <c r="S111" s="8"/>
    </row>
    <row r="112" spans="2:19" ht="19.5" customHeight="1" thickBot="1">
      <c r="B112" s="17"/>
      <c r="C112" s="47">
        <v>801</v>
      </c>
      <c r="D112" s="20" t="s">
        <v>86</v>
      </c>
      <c r="E112" s="49" t="s">
        <v>16</v>
      </c>
      <c r="F112" s="20" t="s">
        <v>87</v>
      </c>
      <c r="G112" s="20">
        <v>67</v>
      </c>
      <c r="H112" s="68">
        <v>4.82089552238806</v>
      </c>
      <c r="I112" s="86">
        <v>105</v>
      </c>
      <c r="J112" s="60">
        <f>K112/I112</f>
        <v>0.11428571428571428</v>
      </c>
      <c r="K112" s="87">
        <v>12</v>
      </c>
      <c r="L112" s="60">
        <f aca="true" t="shared" si="15" ref="L112:L127">K112/G112</f>
        <v>0.1791044776119403</v>
      </c>
      <c r="M112" s="87">
        <v>20</v>
      </c>
      <c r="N112" s="60">
        <f aca="true" t="shared" si="16" ref="N112:N127">M112/G112</f>
        <v>0.29850746268656714</v>
      </c>
      <c r="O112" s="87">
        <v>14</v>
      </c>
      <c r="P112" s="60">
        <f aca="true" t="shared" si="17" ref="P112:P127">O112/G112</f>
        <v>0.208955223880597</v>
      </c>
      <c r="Q112" s="87">
        <v>21</v>
      </c>
      <c r="R112" s="60">
        <f aca="true" t="shared" si="18" ref="R112:R127">Q112/G112</f>
        <v>0.31343283582089554</v>
      </c>
      <c r="S112" s="28"/>
    </row>
    <row r="113" spans="2:19" ht="19.5" customHeight="1" thickBot="1">
      <c r="B113" s="17"/>
      <c r="C113" s="48">
        <v>801</v>
      </c>
      <c r="D113" s="22" t="s">
        <v>86</v>
      </c>
      <c r="E113" s="50" t="s">
        <v>33</v>
      </c>
      <c r="F113" s="22" t="s">
        <v>59</v>
      </c>
      <c r="G113" s="22">
        <v>34</v>
      </c>
      <c r="H113" s="69">
        <v>3.911764705882353</v>
      </c>
      <c r="I113" s="89">
        <v>80</v>
      </c>
      <c r="J113" s="61">
        <f aca="true" t="shared" si="19" ref="J113:J125">K113/I113</f>
        <v>0.1125</v>
      </c>
      <c r="K113" s="88">
        <v>9</v>
      </c>
      <c r="L113" s="61">
        <f t="shared" si="15"/>
        <v>0.2647058823529412</v>
      </c>
      <c r="M113" s="88">
        <v>19</v>
      </c>
      <c r="N113" s="61">
        <f t="shared" si="16"/>
        <v>0.5588235294117647</v>
      </c>
      <c r="O113" s="44">
        <v>6</v>
      </c>
      <c r="P113" s="61">
        <f t="shared" si="17"/>
        <v>0.17647058823529413</v>
      </c>
      <c r="Q113" s="44" t="s">
        <v>39</v>
      </c>
      <c r="R113" s="65" t="s">
        <v>39</v>
      </c>
      <c r="S113" s="28"/>
    </row>
    <row r="114" spans="2:19" ht="19.5" customHeight="1" thickBot="1">
      <c r="B114" s="17"/>
      <c r="C114" s="47">
        <v>802</v>
      </c>
      <c r="D114" s="20" t="s">
        <v>88</v>
      </c>
      <c r="E114" s="49" t="s">
        <v>16</v>
      </c>
      <c r="F114" s="20" t="s">
        <v>87</v>
      </c>
      <c r="G114" s="20">
        <v>55</v>
      </c>
      <c r="H114" s="68">
        <v>3.4545454545454546</v>
      </c>
      <c r="I114" s="86">
        <v>59</v>
      </c>
      <c r="J114" s="60">
        <f t="shared" si="19"/>
        <v>0.6271186440677966</v>
      </c>
      <c r="K114" s="87">
        <v>37</v>
      </c>
      <c r="L114" s="60">
        <f t="shared" si="15"/>
        <v>0.6727272727272727</v>
      </c>
      <c r="M114" s="87">
        <v>8</v>
      </c>
      <c r="N114" s="60">
        <f t="shared" si="16"/>
        <v>0.14545454545454545</v>
      </c>
      <c r="O114" s="87">
        <v>5</v>
      </c>
      <c r="P114" s="60">
        <f t="shared" si="17"/>
        <v>0.09090909090909091</v>
      </c>
      <c r="Q114" s="87">
        <v>5</v>
      </c>
      <c r="R114" s="60">
        <f t="shared" si="18"/>
        <v>0.09090909090909091</v>
      </c>
      <c r="S114" s="28"/>
    </row>
    <row r="115" spans="2:19" ht="19.5" customHeight="1" thickBot="1">
      <c r="B115" s="17"/>
      <c r="C115" s="48">
        <v>820</v>
      </c>
      <c r="D115" s="22" t="s">
        <v>89</v>
      </c>
      <c r="E115" s="50" t="s">
        <v>33</v>
      </c>
      <c r="F115" s="22" t="s">
        <v>90</v>
      </c>
      <c r="G115" s="22">
        <v>141</v>
      </c>
      <c r="H115" s="69">
        <v>4.531914893617022</v>
      </c>
      <c r="I115" s="88">
        <v>250</v>
      </c>
      <c r="J115" s="61">
        <f t="shared" si="19"/>
        <v>0.088</v>
      </c>
      <c r="K115" s="88">
        <v>22</v>
      </c>
      <c r="L115" s="61">
        <f t="shared" si="15"/>
        <v>0.15602836879432624</v>
      </c>
      <c r="M115" s="88">
        <v>57</v>
      </c>
      <c r="N115" s="61">
        <f t="shared" si="16"/>
        <v>0.40425531914893614</v>
      </c>
      <c r="O115" s="88">
        <v>41</v>
      </c>
      <c r="P115" s="61">
        <f t="shared" si="17"/>
        <v>0.2907801418439716</v>
      </c>
      <c r="Q115" s="88">
        <v>21</v>
      </c>
      <c r="R115" s="61">
        <f t="shared" si="18"/>
        <v>0.14893617021276595</v>
      </c>
      <c r="S115" s="28"/>
    </row>
    <row r="116" spans="2:19" ht="19.5" customHeight="1" thickBot="1">
      <c r="B116" s="17"/>
      <c r="C116" s="47">
        <v>820</v>
      </c>
      <c r="D116" s="20" t="s">
        <v>89</v>
      </c>
      <c r="E116" s="49" t="s">
        <v>40</v>
      </c>
      <c r="F116" s="20" t="s">
        <v>91</v>
      </c>
      <c r="G116" s="20">
        <v>36</v>
      </c>
      <c r="H116" s="68">
        <v>4.916666666666667</v>
      </c>
      <c r="I116" s="87">
        <v>90</v>
      </c>
      <c r="J116" s="60">
        <f t="shared" si="19"/>
        <v>0.022222222222222223</v>
      </c>
      <c r="K116" s="87">
        <v>2</v>
      </c>
      <c r="L116" s="60">
        <f t="shared" si="15"/>
        <v>0.05555555555555555</v>
      </c>
      <c r="M116" s="87">
        <v>20</v>
      </c>
      <c r="N116" s="60">
        <f t="shared" si="16"/>
        <v>0.5555555555555556</v>
      </c>
      <c r="O116" s="87">
        <v>5</v>
      </c>
      <c r="P116" s="60">
        <f t="shared" si="17"/>
        <v>0.1388888888888889</v>
      </c>
      <c r="Q116" s="87">
        <v>9</v>
      </c>
      <c r="R116" s="60">
        <f t="shared" si="18"/>
        <v>0.25</v>
      </c>
      <c r="S116" s="28"/>
    </row>
    <row r="117" spans="2:19" ht="19.5" customHeight="1" thickBot="1">
      <c r="B117" s="17"/>
      <c r="C117" s="48">
        <v>820</v>
      </c>
      <c r="D117" s="22" t="s">
        <v>89</v>
      </c>
      <c r="E117" s="50" t="s">
        <v>26</v>
      </c>
      <c r="F117" s="22" t="s">
        <v>92</v>
      </c>
      <c r="G117" s="22">
        <v>81</v>
      </c>
      <c r="H117" s="69">
        <v>4.283950617283951</v>
      </c>
      <c r="I117" s="88">
        <v>102</v>
      </c>
      <c r="J117" s="61">
        <f t="shared" si="19"/>
        <v>0.20588235294117646</v>
      </c>
      <c r="K117" s="88">
        <v>21</v>
      </c>
      <c r="L117" s="61">
        <f t="shared" si="15"/>
        <v>0.25925925925925924</v>
      </c>
      <c r="M117" s="88">
        <v>35</v>
      </c>
      <c r="N117" s="61">
        <f t="shared" si="16"/>
        <v>0.43209876543209874</v>
      </c>
      <c r="O117" s="88">
        <v>13</v>
      </c>
      <c r="P117" s="61">
        <f t="shared" si="17"/>
        <v>0.16049382716049382</v>
      </c>
      <c r="Q117" s="88">
        <v>12</v>
      </c>
      <c r="R117" s="61">
        <f t="shared" si="18"/>
        <v>0.14814814814814814</v>
      </c>
      <c r="S117" s="28"/>
    </row>
    <row r="118" spans="2:19" ht="19.5" customHeight="1" thickBot="1">
      <c r="B118" s="17"/>
      <c r="C118" s="47">
        <v>820</v>
      </c>
      <c r="D118" s="20" t="s">
        <v>89</v>
      </c>
      <c r="E118" s="49" t="s">
        <v>46</v>
      </c>
      <c r="F118" s="20" t="s">
        <v>93</v>
      </c>
      <c r="G118" s="20">
        <v>71</v>
      </c>
      <c r="H118" s="68">
        <v>4.605633802816901</v>
      </c>
      <c r="I118" s="87">
        <v>180</v>
      </c>
      <c r="J118" s="60">
        <f t="shared" si="19"/>
        <v>0.05555555555555555</v>
      </c>
      <c r="K118" s="87">
        <v>10</v>
      </c>
      <c r="L118" s="60">
        <f t="shared" si="15"/>
        <v>0.14084507042253522</v>
      </c>
      <c r="M118" s="87">
        <v>30</v>
      </c>
      <c r="N118" s="60">
        <f t="shared" si="16"/>
        <v>0.4225352112676056</v>
      </c>
      <c r="O118" s="87">
        <v>15</v>
      </c>
      <c r="P118" s="60">
        <f t="shared" si="17"/>
        <v>0.2112676056338028</v>
      </c>
      <c r="Q118" s="87">
        <v>16</v>
      </c>
      <c r="R118" s="60">
        <f t="shared" si="18"/>
        <v>0.22535211267605634</v>
      </c>
      <c r="S118" s="28"/>
    </row>
    <row r="119" spans="2:19" ht="19.5" customHeight="1" thickBot="1">
      <c r="B119" s="17"/>
      <c r="C119" s="93">
        <v>830</v>
      </c>
      <c r="D119" s="22" t="s">
        <v>94</v>
      </c>
      <c r="E119" s="48" t="s">
        <v>33</v>
      </c>
      <c r="F119" s="22" t="s">
        <v>95</v>
      </c>
      <c r="G119" s="22">
        <v>50</v>
      </c>
      <c r="H119" s="69">
        <v>4.64</v>
      </c>
      <c r="I119" s="88">
        <v>75</v>
      </c>
      <c r="J119" s="61">
        <f t="shared" si="19"/>
        <v>0.02666666666666667</v>
      </c>
      <c r="K119" s="88">
        <v>2</v>
      </c>
      <c r="L119" s="61">
        <f t="shared" si="15"/>
        <v>0.04</v>
      </c>
      <c r="M119" s="88">
        <v>26</v>
      </c>
      <c r="N119" s="61">
        <f t="shared" si="16"/>
        <v>0.52</v>
      </c>
      <c r="O119" s="88">
        <v>16</v>
      </c>
      <c r="P119" s="61">
        <f t="shared" si="17"/>
        <v>0.32</v>
      </c>
      <c r="Q119" s="88">
        <v>6</v>
      </c>
      <c r="R119" s="61">
        <f t="shared" si="18"/>
        <v>0.12</v>
      </c>
      <c r="S119" s="28"/>
    </row>
    <row r="120" spans="2:19" ht="19.5" customHeight="1" thickBot="1">
      <c r="B120" s="17"/>
      <c r="C120" s="92">
        <v>830</v>
      </c>
      <c r="D120" s="20" t="s">
        <v>94</v>
      </c>
      <c r="E120" s="47" t="s">
        <v>40</v>
      </c>
      <c r="F120" s="20" t="s">
        <v>96</v>
      </c>
      <c r="G120" s="20">
        <v>48</v>
      </c>
      <c r="H120" s="68">
        <v>5.0625</v>
      </c>
      <c r="I120" s="87">
        <v>63</v>
      </c>
      <c r="J120" s="62" t="s">
        <v>39</v>
      </c>
      <c r="K120" s="42" t="s">
        <v>39</v>
      </c>
      <c r="L120" s="62" t="s">
        <v>39</v>
      </c>
      <c r="M120" s="87">
        <v>9</v>
      </c>
      <c r="N120" s="60">
        <f t="shared" si="16"/>
        <v>0.1875</v>
      </c>
      <c r="O120" s="87">
        <v>29</v>
      </c>
      <c r="P120" s="60">
        <f t="shared" si="17"/>
        <v>0.6041666666666666</v>
      </c>
      <c r="Q120" s="87">
        <v>10</v>
      </c>
      <c r="R120" s="60">
        <f t="shared" si="18"/>
        <v>0.20833333333333334</v>
      </c>
      <c r="S120" s="28"/>
    </row>
    <row r="121" spans="2:19" ht="19.5" customHeight="1" thickBot="1">
      <c r="B121" s="17"/>
      <c r="C121" s="93">
        <v>830</v>
      </c>
      <c r="D121" s="22" t="s">
        <v>94</v>
      </c>
      <c r="E121" s="48" t="s">
        <v>26</v>
      </c>
      <c r="F121" s="22" t="s">
        <v>97</v>
      </c>
      <c r="G121" s="22">
        <v>22</v>
      </c>
      <c r="H121" s="69">
        <v>6.818181818181818</v>
      </c>
      <c r="I121" s="88">
        <v>72</v>
      </c>
      <c r="J121" s="65" t="s">
        <v>39</v>
      </c>
      <c r="K121" s="44" t="s">
        <v>39</v>
      </c>
      <c r="L121" s="65" t="s">
        <v>39</v>
      </c>
      <c r="M121" s="88">
        <v>1</v>
      </c>
      <c r="N121" s="61">
        <f t="shared" si="16"/>
        <v>0.045454545454545456</v>
      </c>
      <c r="O121" s="88">
        <v>5</v>
      </c>
      <c r="P121" s="61">
        <f t="shared" si="17"/>
        <v>0.22727272727272727</v>
      </c>
      <c r="Q121" s="88">
        <v>16</v>
      </c>
      <c r="R121" s="61">
        <f t="shared" si="18"/>
        <v>0.7272727272727273</v>
      </c>
      <c r="S121" s="28"/>
    </row>
    <row r="122" spans="2:19" ht="19.5" customHeight="1" thickBot="1">
      <c r="B122" s="17"/>
      <c r="C122" s="92">
        <v>840</v>
      </c>
      <c r="D122" s="20" t="s">
        <v>98</v>
      </c>
      <c r="E122" s="47" t="s">
        <v>26</v>
      </c>
      <c r="F122" s="20" t="s">
        <v>99</v>
      </c>
      <c r="G122" s="20">
        <v>43</v>
      </c>
      <c r="H122" s="68">
        <v>5.465116279069767</v>
      </c>
      <c r="I122" s="86">
        <v>41</v>
      </c>
      <c r="J122" s="60">
        <f t="shared" si="19"/>
        <v>0.14634146341463414</v>
      </c>
      <c r="K122" s="87">
        <v>6</v>
      </c>
      <c r="L122" s="60">
        <f t="shared" si="15"/>
        <v>0.13953488372093023</v>
      </c>
      <c r="M122" s="87">
        <v>14</v>
      </c>
      <c r="N122" s="60">
        <f t="shared" si="16"/>
        <v>0.32558139534883723</v>
      </c>
      <c r="O122" s="87">
        <v>4</v>
      </c>
      <c r="P122" s="60">
        <f t="shared" si="17"/>
        <v>0.09302325581395349</v>
      </c>
      <c r="Q122" s="87">
        <v>19</v>
      </c>
      <c r="R122" s="60">
        <f t="shared" si="18"/>
        <v>0.4418604651162791</v>
      </c>
      <c r="S122" s="28"/>
    </row>
    <row r="123" spans="2:19" ht="19.5" customHeight="1" thickBot="1">
      <c r="B123" s="17"/>
      <c r="C123" s="93">
        <v>840</v>
      </c>
      <c r="D123" s="22" t="s">
        <v>98</v>
      </c>
      <c r="E123" s="48" t="s">
        <v>46</v>
      </c>
      <c r="F123" s="22" t="s">
        <v>59</v>
      </c>
      <c r="G123" s="22">
        <v>35</v>
      </c>
      <c r="H123" s="69">
        <v>5.257142857142857</v>
      </c>
      <c r="I123" s="88">
        <v>57</v>
      </c>
      <c r="J123" s="61">
        <f t="shared" si="19"/>
        <v>0.07017543859649122</v>
      </c>
      <c r="K123" s="88">
        <v>4</v>
      </c>
      <c r="L123" s="61">
        <f t="shared" si="15"/>
        <v>0.11428571428571428</v>
      </c>
      <c r="M123" s="88">
        <v>5</v>
      </c>
      <c r="N123" s="61">
        <f t="shared" si="16"/>
        <v>0.14285714285714285</v>
      </c>
      <c r="O123" s="88">
        <v>4</v>
      </c>
      <c r="P123" s="61">
        <f t="shared" si="17"/>
        <v>0.11428571428571428</v>
      </c>
      <c r="Q123" s="88">
        <v>11</v>
      </c>
      <c r="R123" s="61">
        <f t="shared" si="18"/>
        <v>0.3142857142857143</v>
      </c>
      <c r="S123" s="28"/>
    </row>
    <row r="124" spans="2:19" ht="19.5" customHeight="1" thickBot="1">
      <c r="B124" s="17"/>
      <c r="C124" s="92">
        <v>840</v>
      </c>
      <c r="D124" s="20" t="s">
        <v>98</v>
      </c>
      <c r="E124" s="47" t="s">
        <v>63</v>
      </c>
      <c r="F124" s="20" t="s">
        <v>93</v>
      </c>
      <c r="G124" s="20">
        <v>24</v>
      </c>
      <c r="H124" s="68">
        <v>5.041666666666667</v>
      </c>
      <c r="I124" s="87">
        <v>40</v>
      </c>
      <c r="J124" s="60">
        <f t="shared" si="19"/>
        <v>0.05</v>
      </c>
      <c r="K124" s="87">
        <v>2</v>
      </c>
      <c r="L124" s="60">
        <f t="shared" si="15"/>
        <v>0.08333333333333333</v>
      </c>
      <c r="M124" s="87">
        <v>11</v>
      </c>
      <c r="N124" s="60">
        <f t="shared" si="16"/>
        <v>0.4583333333333333</v>
      </c>
      <c r="O124" s="87">
        <v>8</v>
      </c>
      <c r="P124" s="60">
        <f t="shared" si="17"/>
        <v>0.3333333333333333</v>
      </c>
      <c r="Q124" s="87">
        <v>14</v>
      </c>
      <c r="R124" s="60">
        <f t="shared" si="18"/>
        <v>0.5833333333333334</v>
      </c>
      <c r="S124" s="28"/>
    </row>
    <row r="125" spans="2:19" ht="19.5" customHeight="1" thickBot="1">
      <c r="B125" s="17"/>
      <c r="C125" s="93">
        <v>860</v>
      </c>
      <c r="D125" s="22" t="s">
        <v>100</v>
      </c>
      <c r="E125" s="48" t="s">
        <v>33</v>
      </c>
      <c r="F125" s="22" t="s">
        <v>92</v>
      </c>
      <c r="G125" s="22">
        <v>15</v>
      </c>
      <c r="H125" s="69">
        <v>5.066666666666666</v>
      </c>
      <c r="I125" s="88">
        <v>24</v>
      </c>
      <c r="J125" s="61">
        <f t="shared" si="19"/>
        <v>0.125</v>
      </c>
      <c r="K125" s="44">
        <v>3</v>
      </c>
      <c r="L125" s="61">
        <f t="shared" si="15"/>
        <v>0.2</v>
      </c>
      <c r="M125" s="44">
        <v>5</v>
      </c>
      <c r="N125" s="61">
        <f t="shared" si="16"/>
        <v>0.3333333333333333</v>
      </c>
      <c r="O125" s="88">
        <v>3</v>
      </c>
      <c r="P125" s="61">
        <f t="shared" si="17"/>
        <v>0.2</v>
      </c>
      <c r="Q125" s="88">
        <v>4</v>
      </c>
      <c r="R125" s="61">
        <f t="shared" si="18"/>
        <v>0.26666666666666666</v>
      </c>
      <c r="S125" s="28"/>
    </row>
    <row r="126" spans="2:19" ht="19.5" customHeight="1" thickBot="1">
      <c r="B126" s="17"/>
      <c r="C126" s="92">
        <v>870</v>
      </c>
      <c r="D126" s="20" t="s">
        <v>101</v>
      </c>
      <c r="E126" s="47" t="s">
        <v>33</v>
      </c>
      <c r="F126" s="20" t="s">
        <v>102</v>
      </c>
      <c r="G126" s="20">
        <v>7</v>
      </c>
      <c r="H126" s="68">
        <v>7</v>
      </c>
      <c r="I126" s="87">
        <v>9</v>
      </c>
      <c r="J126" s="62" t="s">
        <v>39</v>
      </c>
      <c r="K126" s="81" t="s">
        <v>39</v>
      </c>
      <c r="L126" s="62" t="s">
        <v>39</v>
      </c>
      <c r="M126" s="81">
        <v>1</v>
      </c>
      <c r="N126" s="60">
        <f t="shared" si="16"/>
        <v>0.14285714285714285</v>
      </c>
      <c r="O126" s="87">
        <v>1</v>
      </c>
      <c r="P126" s="60">
        <f t="shared" si="17"/>
        <v>0.14285714285714285</v>
      </c>
      <c r="Q126" s="87">
        <v>5</v>
      </c>
      <c r="R126" s="60">
        <f t="shared" si="18"/>
        <v>0.7142857142857143</v>
      </c>
      <c r="S126" s="28"/>
    </row>
    <row r="127" spans="2:19" ht="19.5" customHeight="1" thickBot="1">
      <c r="B127" s="17"/>
      <c r="C127" s="103" t="s">
        <v>109</v>
      </c>
      <c r="D127" s="104"/>
      <c r="E127" s="104"/>
      <c r="F127" s="104"/>
      <c r="G127" s="40">
        <f>SUM(G112:G126)</f>
        <v>729</v>
      </c>
      <c r="H127" s="70">
        <v>4.69</v>
      </c>
      <c r="I127" s="40">
        <f>SUM(I112:I126)</f>
        <v>1247</v>
      </c>
      <c r="J127" s="66">
        <f>K127/I127</f>
        <v>0.10425020048115477</v>
      </c>
      <c r="K127" s="40">
        <f>SUM(K112:K126)</f>
        <v>130</v>
      </c>
      <c r="L127" s="66">
        <f t="shared" si="15"/>
        <v>0.17832647462277093</v>
      </c>
      <c r="M127" s="40">
        <f>SUM(M112:M126)</f>
        <v>261</v>
      </c>
      <c r="N127" s="66">
        <f t="shared" si="16"/>
        <v>0.35802469135802467</v>
      </c>
      <c r="O127" s="40">
        <f>SUM(O112:O126)</f>
        <v>169</v>
      </c>
      <c r="P127" s="66">
        <f t="shared" si="17"/>
        <v>0.23182441700960219</v>
      </c>
      <c r="Q127" s="40">
        <f>SUM(Q112:Q126)</f>
        <v>169</v>
      </c>
      <c r="R127" s="66">
        <f t="shared" si="18"/>
        <v>0.23182441700960219</v>
      </c>
      <c r="S127" s="28"/>
    </row>
    <row r="128" spans="2:19" ht="19.5" customHeight="1" thickBot="1">
      <c r="B128" s="17"/>
      <c r="C128" s="100" t="s">
        <v>110</v>
      </c>
      <c r="D128" s="101"/>
      <c r="E128" s="101"/>
      <c r="F128" s="101"/>
      <c r="G128" s="38">
        <f>+G127+G98</f>
        <v>4568</v>
      </c>
      <c r="H128" s="71">
        <v>6.17</v>
      </c>
      <c r="I128" s="38">
        <f>+I127+I98</f>
        <v>7330</v>
      </c>
      <c r="J128" s="67">
        <v>0.0778</v>
      </c>
      <c r="K128" s="38">
        <f>+K127+K98</f>
        <v>570</v>
      </c>
      <c r="L128" s="67">
        <v>0.1248</v>
      </c>
      <c r="M128" s="38">
        <f>+M127+M98</f>
        <v>1226</v>
      </c>
      <c r="N128" s="67">
        <v>0.2684</v>
      </c>
      <c r="O128" s="38">
        <f>+O127+O98</f>
        <v>1053</v>
      </c>
      <c r="P128" s="67">
        <v>0.2305</v>
      </c>
      <c r="Q128" s="38">
        <f>+Q127+Q98</f>
        <v>1719</v>
      </c>
      <c r="R128" s="67">
        <v>0.3763</v>
      </c>
      <c r="S128" s="28"/>
    </row>
    <row r="129" spans="2:19" ht="12.75">
      <c r="B129" s="17"/>
      <c r="C129" s="99" t="s">
        <v>119</v>
      </c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31"/>
      <c r="P129" s="31"/>
      <c r="Q129" s="31"/>
      <c r="R129" s="31"/>
      <c r="S129" s="28"/>
    </row>
    <row r="130" spans="2:19" ht="12.75">
      <c r="B130" s="17"/>
      <c r="C130" s="99" t="s">
        <v>120</v>
      </c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31"/>
      <c r="O130" s="31"/>
      <c r="P130" s="31"/>
      <c r="Q130" s="31"/>
      <c r="R130" s="31"/>
      <c r="S130" s="28"/>
    </row>
    <row r="131" spans="2:19" ht="3.75" customHeight="1">
      <c r="B131" s="19"/>
      <c r="C131" s="52"/>
      <c r="D131" s="53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30"/>
    </row>
    <row r="132" spans="3:5" ht="12.75">
      <c r="C132" s="96" t="s">
        <v>124</v>
      </c>
      <c r="D132" s="96"/>
      <c r="E132" s="96"/>
    </row>
  </sheetData>
  <mergeCells count="74">
    <mergeCell ref="C1:R1"/>
    <mergeCell ref="C2:R2"/>
    <mergeCell ref="C6:R6"/>
    <mergeCell ref="C29:R29"/>
    <mergeCell ref="O11:P12"/>
    <mergeCell ref="Q11:R12"/>
    <mergeCell ref="C4:R4"/>
    <mergeCell ref="I10:I13"/>
    <mergeCell ref="J10:J13"/>
    <mergeCell ref="K11:L12"/>
    <mergeCell ref="M11:N12"/>
    <mergeCell ref="K10:R10"/>
    <mergeCell ref="I9:R9"/>
    <mergeCell ref="G12:G13"/>
    <mergeCell ref="C25:N25"/>
    <mergeCell ref="C26:M26"/>
    <mergeCell ref="H12:H13"/>
    <mergeCell ref="C24:F24"/>
    <mergeCell ref="C9:D13"/>
    <mergeCell ref="E9:F13"/>
    <mergeCell ref="G9:H11"/>
    <mergeCell ref="C32:D36"/>
    <mergeCell ref="E32:F36"/>
    <mergeCell ref="G32:H34"/>
    <mergeCell ref="I32:R32"/>
    <mergeCell ref="I33:I36"/>
    <mergeCell ref="J33:J36"/>
    <mergeCell ref="K33:R33"/>
    <mergeCell ref="K108:R108"/>
    <mergeCell ref="O64:P65"/>
    <mergeCell ref="O34:P35"/>
    <mergeCell ref="Q34:R35"/>
    <mergeCell ref="K34:L35"/>
    <mergeCell ref="M34:N35"/>
    <mergeCell ref="C55:N55"/>
    <mergeCell ref="C56:M56"/>
    <mergeCell ref="G35:G36"/>
    <mergeCell ref="H35:H36"/>
    <mergeCell ref="C54:F54"/>
    <mergeCell ref="C97:F97"/>
    <mergeCell ref="C98:F98"/>
    <mergeCell ref="C127:F127"/>
    <mergeCell ref="C107:D111"/>
    <mergeCell ref="E107:F111"/>
    <mergeCell ref="C59:R59"/>
    <mergeCell ref="C104:R104"/>
    <mergeCell ref="C130:M130"/>
    <mergeCell ref="M109:N110"/>
    <mergeCell ref="K109:L110"/>
    <mergeCell ref="J63:J66"/>
    <mergeCell ref="K63:R63"/>
    <mergeCell ref="K64:L65"/>
    <mergeCell ref="M64:N65"/>
    <mergeCell ref="C128:F128"/>
    <mergeCell ref="O109:P110"/>
    <mergeCell ref="Q109:R110"/>
    <mergeCell ref="G62:H64"/>
    <mergeCell ref="G65:G66"/>
    <mergeCell ref="I63:I66"/>
    <mergeCell ref="C129:N129"/>
    <mergeCell ref="G110:G111"/>
    <mergeCell ref="H110:H111"/>
    <mergeCell ref="G107:H109"/>
    <mergeCell ref="I107:R107"/>
    <mergeCell ref="I108:I111"/>
    <mergeCell ref="J108:J111"/>
    <mergeCell ref="I62:R62"/>
    <mergeCell ref="Q64:R65"/>
    <mergeCell ref="C132:E132"/>
    <mergeCell ref="C99:N99"/>
    <mergeCell ref="C100:M100"/>
    <mergeCell ref="H65:H66"/>
    <mergeCell ref="C62:D66"/>
    <mergeCell ref="E62:F66"/>
  </mergeCells>
  <printOptions horizontalCentered="1"/>
  <pageMargins left="0.5905511811023623" right="0.5905511811023623" top="0.5905511811023623" bottom="0.5905511811023623" header="0" footer="0"/>
  <pageSetup fitToHeight="3" horizontalDpi="600" verticalDpi="600" orientation="landscape" paperSize="9" scale="41" r:id="rId1"/>
  <rowBreaks count="1" manualBreakCount="1">
    <brk id="103" min="1" max="18" man="1"/>
  </rowBreaks>
  <ignoredErrors>
    <ignoredError sqref="E14:E23 E112:E126 E67:E96 E37:E53" numberStoredAsText="1"/>
    <ignoredError sqref="L24 N24 P24 J24 N54 H54:L54 P54 H97:R97 J127:Q1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2007-08-01T10:19:26Z</cp:lastPrinted>
  <dcterms:created xsi:type="dcterms:W3CDTF">2006-07-24T07:10:59Z</dcterms:created>
  <dcterms:modified xsi:type="dcterms:W3CDTF">2007-08-24T08:39:31Z</dcterms:modified>
  <cp:category/>
  <cp:version/>
  <cp:contentType/>
  <cp:contentStatus/>
</cp:coreProperties>
</file>