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180" windowHeight="6420" activeTab="0"/>
  </bookViews>
  <sheets>
    <sheet name="1.4.1.1" sheetId="1" r:id="rId1"/>
  </sheets>
  <externalReferences>
    <externalReference r:id="rId4"/>
    <externalReference r:id="rId5"/>
    <externalReference r:id="rId6"/>
    <externalReference r:id="rId7"/>
  </externalReferences>
  <definedNames>
    <definedName name="A_impresión_IM">'[1]Índex'!$A$19:$F$41</definedName>
    <definedName name="EXTRACT">'[2]Índex'!#REF!</definedName>
    <definedName name="Área_de_extracción2">#REF!</definedName>
    <definedName name="_xlnm.Print_Area" localSheetId="0">'1.4.1.1'!$A$1:$S$240</definedName>
  </definedNames>
  <calcPr fullCalcOnLoad="1"/>
</workbook>
</file>

<file path=xl/sharedStrings.xml><?xml version="1.0" encoding="utf-8"?>
<sst xmlns="http://schemas.openxmlformats.org/spreadsheetml/2006/main" count="391" uniqueCount="159">
  <si>
    <t>Estudi</t>
  </si>
  <si>
    <t>Distribució per edats</t>
  </si>
  <si>
    <t>Mitjana d'edat</t>
  </si>
  <si>
    <t>Homes</t>
  </si>
  <si>
    <t>Dones</t>
  </si>
  <si>
    <t>&lt;=21</t>
  </si>
  <si>
    <t>&gt;28</t>
  </si>
  <si>
    <t>FME</t>
  </si>
  <si>
    <t>01</t>
  </si>
  <si>
    <t>210</t>
  </si>
  <si>
    <t>ETSAB</t>
  </si>
  <si>
    <t>230</t>
  </si>
  <si>
    <t>ETSETB</t>
  </si>
  <si>
    <t>ETSEIB</t>
  </si>
  <si>
    <t>04</t>
  </si>
  <si>
    <t>ETSECCPB</t>
  </si>
  <si>
    <t>270</t>
  </si>
  <si>
    <t>FIB</t>
  </si>
  <si>
    <t>02</t>
  </si>
  <si>
    <t>FNB</t>
  </si>
  <si>
    <t>290</t>
  </si>
  <si>
    <t>ETSAV</t>
  </si>
  <si>
    <t>03</t>
  </si>
  <si>
    <t>220</t>
  </si>
  <si>
    <t>240</t>
  </si>
  <si>
    <t>05</t>
  </si>
  <si>
    <t>EPSC</t>
  </si>
  <si>
    <t>200</t>
  </si>
  <si>
    <t>06</t>
  </si>
  <si>
    <t>300</t>
  </si>
  <si>
    <t>EPSEB</t>
  </si>
  <si>
    <t>310</t>
  </si>
  <si>
    <t>320</t>
  </si>
  <si>
    <t>EUETIT</t>
  </si>
  <si>
    <t>EUPM</t>
  </si>
  <si>
    <t>07</t>
  </si>
  <si>
    <t>340</t>
  </si>
  <si>
    <t>EPSEVG</t>
  </si>
  <si>
    <t>08</t>
  </si>
  <si>
    <t>09</t>
  </si>
  <si>
    <t>370</t>
  </si>
  <si>
    <t>EUOOT</t>
  </si>
  <si>
    <t>CENTRE</t>
  </si>
  <si>
    <t>ÀREA</t>
  </si>
  <si>
    <t>Estudis d'Arquitectura i Edificació</t>
  </si>
  <si>
    <t>Estudis de Matemàtiques i Estadística</t>
  </si>
  <si>
    <t>Estudis de Nàutica</t>
  </si>
  <si>
    <t>Estudis d'Enginyeria Civil</t>
  </si>
  <si>
    <t>Estudis d'Enginyeria Industrial</t>
  </si>
  <si>
    <t>Estudis d'Enginyeria Química</t>
  </si>
  <si>
    <t>Estudis d'Informàtica, Telecomunicació i Multimèdia</t>
  </si>
  <si>
    <t>Total</t>
  </si>
  <si>
    <t>Estudis de 1r cicle</t>
  </si>
  <si>
    <t>1r cicle. Centres propis</t>
  </si>
  <si>
    <t>Estudis de Ciències de la Salut</t>
  </si>
  <si>
    <t>Estudis de 1r cicle. Centres adscrits</t>
  </si>
  <si>
    <t>EUNCET</t>
  </si>
  <si>
    <t>EUETIB</t>
  </si>
  <si>
    <t>EUPMT</t>
  </si>
  <si>
    <t>EUETII</t>
  </si>
  <si>
    <t>EUETTPC</t>
  </si>
  <si>
    <t>TOTAL UPC</t>
  </si>
  <si>
    <t>1r cicle. Centres adscrits</t>
  </si>
  <si>
    <t>Estudis d'Economia</t>
  </si>
  <si>
    <t>Estudis d'Enginyeria Agrícola</t>
  </si>
  <si>
    <t>NRE. TITULATS</t>
  </si>
  <si>
    <t>1997-1998</t>
  </si>
  <si>
    <t>1998-1999</t>
  </si>
  <si>
    <t>2000-2001</t>
  </si>
  <si>
    <t>2001-2002</t>
  </si>
  <si>
    <t>2002-2003</t>
  </si>
  <si>
    <t>Estudis de 1r i 2n cicles i 2n cicle</t>
  </si>
  <si>
    <t>2003-2004</t>
  </si>
  <si>
    <t>EAE</t>
  </si>
  <si>
    <t>EUETAB - ESAB</t>
  </si>
  <si>
    <t>ANY ACADÈMIC 2004-2005</t>
  </si>
  <si>
    <t>ETSEIAT</t>
  </si>
  <si>
    <t>Llic. en Matemàtiques</t>
  </si>
  <si>
    <t>Arquitecte</t>
  </si>
  <si>
    <t>Eng. Industrial</t>
  </si>
  <si>
    <t>Eng. de Telecomunicació</t>
  </si>
  <si>
    <t>Eng. Químic</t>
  </si>
  <si>
    <t>Eng. de Camins, Canals i Ports</t>
  </si>
  <si>
    <t>Eng. Geològica</t>
  </si>
  <si>
    <t>Eng. en Informàtica</t>
  </si>
  <si>
    <t>-</t>
  </si>
  <si>
    <t>Llic. en Ciències i Tèc. Estadístiques</t>
  </si>
  <si>
    <t>Eng. en Automàtica i Electrònica Industrial</t>
  </si>
  <si>
    <t>Eng. en Organització Industrial</t>
  </si>
  <si>
    <t>Eng. en Electrònica</t>
  </si>
  <si>
    <t>Eng. de Materials</t>
  </si>
  <si>
    <t>Llic. de Nàutica i Transport Marítim</t>
  </si>
  <si>
    <t>Llic. de Màquines Navals</t>
  </si>
  <si>
    <t>Eng. en Organització Ind., orientat a l'Edificació</t>
  </si>
  <si>
    <t>Dipl. en Estadística</t>
  </si>
  <si>
    <t>Eng. Tècn. en Obres Públiques</t>
  </si>
  <si>
    <t>Eng. Tècn. en Informàtica de Gestió</t>
  </si>
  <si>
    <t>Eng. Tècn. en Informàtica de Sistemes</t>
  </si>
  <si>
    <t>Dipl. en Màquines Navals</t>
  </si>
  <si>
    <t>Dipl. en Navegació Marítima</t>
  </si>
  <si>
    <t>Eng. Tècn. Naval en Propulsió i Serveis del Vaixell</t>
  </si>
  <si>
    <t>Eng. Tècn. de Telec., esp. en Sist. de Telecomunicació</t>
  </si>
  <si>
    <t>Eng. Tècn. de Telec., esp. en Telemàtica</t>
  </si>
  <si>
    <t>Eng. Tècn. de Aeronàutic, esp. en Aeronavegació</t>
  </si>
  <si>
    <t>Arquitecte Tècnic</t>
  </si>
  <si>
    <t>Eng. Tècn. en Topografia</t>
  </si>
  <si>
    <t>Eng. Tècn. Industrial -Tèxtil</t>
  </si>
  <si>
    <t>Eng. Tècn. Industrial -Mecànica</t>
  </si>
  <si>
    <t>Eng. Tècn. Industrial -Química Industrial</t>
  </si>
  <si>
    <t>Eng. Tècn. Industrial -Electrònica Industrial</t>
  </si>
  <si>
    <t>Eng. Tècn. Industrial -Electricitat</t>
  </si>
  <si>
    <t>Eng. Tèc.n de Telecomunicació - So i Imatge</t>
  </si>
  <si>
    <t>Eng. Tècn. de Mines -Explotació de Mines</t>
  </si>
  <si>
    <t>Eng. Tècn. de Telec. -Sistemes Electrònics</t>
  </si>
  <si>
    <t>Dipl. en Òptica i Optometria</t>
  </si>
  <si>
    <t>Dipl. en Ciències Empresarials</t>
  </si>
  <si>
    <t>Eng. Tècn. Industrial, esp. en Mecànica</t>
  </si>
  <si>
    <t>Eng. Tècn. Industrial, esp. en Electricitat</t>
  </si>
  <si>
    <t>Eng. Tècn. Industrial, esp. en Química Industrial</t>
  </si>
  <si>
    <t>Eng. Tècn. Industrial, esp. en Electrònica Industrial</t>
  </si>
  <si>
    <t>Eng. Tècn. Agrícola, esp. en Indústries Agràries i Alimentàries</t>
  </si>
  <si>
    <t>Eng. Tècn. Agrícola, esp. en Explotacions Agropecuàries</t>
  </si>
  <si>
    <t>Eng. Tècn. Agrícola, esp. en Hortofructicultura i Jardineria</t>
  </si>
  <si>
    <t>Eng. Tècn. de Telecomunicació, esp. en Telemàtica</t>
  </si>
  <si>
    <t>Eng. Tècn. Industrial, esp. en Tèxtil</t>
  </si>
  <si>
    <t>Estudis d'Aeronàutica</t>
  </si>
  <si>
    <t>2004-2005</t>
  </si>
  <si>
    <t>TOTAL ESTUDIS DE 2N CICLE. CENTRES PROPIS</t>
  </si>
  <si>
    <t>% SOBRE EL TOTAL ESTUDIS DE 2N CICLE. CENTRES PROPIS</t>
  </si>
  <si>
    <t>EPSEM</t>
  </si>
  <si>
    <t>TOTAL ESTUDIS DE 1R CICLE. CENTRES ADSCRITS</t>
  </si>
  <si>
    <t>% SOBRE EL TOTAL ESTUDIS DE 1R CICLE. CENTRES ADSCRITS</t>
  </si>
  <si>
    <t>Nombre de titulats/ades</t>
  </si>
  <si>
    <t>1.4.1 Titulades/ats d'estudis de 1r i 2n cicles</t>
  </si>
  <si>
    <t>1.4.1.1 DISTRIBUCIÓ DELS TITULADES/ATS PER GÈNERE I EDAT</t>
  </si>
  <si>
    <t>Total titulades/ats 1r i 2n cicles i 2n cicle. Centres propis: 2.000</t>
  </si>
  <si>
    <t>Total titulades/ats de 1r cicle. Centres propis: 1.484</t>
  </si>
  <si>
    <t>Nombre de titulades/ats</t>
  </si>
  <si>
    <t xml:space="preserve">  Total titulades/ats de 1r cicle. Centres adscrits : 833</t>
  </si>
  <si>
    <t>EUETAB - ETAB</t>
  </si>
  <si>
    <t>Titulades/ats de centres adscrits. Any acadèmic 2004-2005</t>
  </si>
  <si>
    <t>Evolució global dels titulades/ats a la UPC, segons el tipus de centre i el cicle</t>
  </si>
  <si>
    <t>1r i 2n cicles i 2n cicle. Centres docents propis</t>
  </si>
  <si>
    <t>1r cicle. Centres docents propis</t>
  </si>
  <si>
    <t>Total centres docents propis</t>
  </si>
  <si>
    <t>Estudis de 1r i 2n cicles. Centres propis</t>
  </si>
  <si>
    <t>Centre</t>
  </si>
  <si>
    <t>TOTAL ESTUDIS DE 1R I 2N CICLES. CENTRES PROPIS</t>
  </si>
  <si>
    <t>% SOBRE EL TOTAL ESTUDIS DE 1R i 2N CICLES. CENTRES PROPIS</t>
  </si>
  <si>
    <t>Estudis de 2n cicle. Centres propis</t>
  </si>
  <si>
    <t>Estudis de 1r cicle. Centres propis</t>
  </si>
  <si>
    <t>TOTAL ESTUDIS DE 1R CICLE. CENTRES PROPIS</t>
  </si>
  <si>
    <t>% SOBRE EL TOTAL ESTUDIS DE 1R CICLE. CENTRES PROPIS</t>
  </si>
  <si>
    <t>TOTAL CENTRES PROPIS</t>
  </si>
  <si>
    <t>% SOBRE EL TOTAL CENTRES PROPIS</t>
  </si>
  <si>
    <t>Titulades/ats de centres propis. Any acadèmic 2004-2005</t>
  </si>
  <si>
    <t xml:space="preserve">Centre </t>
  </si>
  <si>
    <t>% SOBRE EL TOTAL UPC</t>
  </si>
  <si>
    <t>Dades a maig 2006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</si>
</sst>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0.0"/>
    <numFmt numFmtId="177" formatCode="General_)"/>
    <numFmt numFmtId="178" formatCode="0_)"/>
    <numFmt numFmtId="179" formatCode="0.0%"/>
    <numFmt numFmtId="180" formatCode="0.000"/>
    <numFmt numFmtId="181" formatCode="0.0000"/>
    <numFmt numFmtId="182" formatCode="_(* #,##0.00_);_(* \(#,##0.00\);_(* &quot;-&quot;??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0.000000"/>
    <numFmt numFmtId="190" formatCode="0.00000"/>
    <numFmt numFmtId="191" formatCode="0.000000000"/>
    <numFmt numFmtId="192" formatCode="0.00000000"/>
    <numFmt numFmtId="193" formatCode="0.0000000"/>
    <numFmt numFmtId="194" formatCode="#,##0.0"/>
    <numFmt numFmtId="195" formatCode="0.0000000000"/>
    <numFmt numFmtId="196" formatCode="[$€-2]\ #,##0.00_);[Red]\([$€-2]\ #,##0.00\)"/>
    <numFmt numFmtId="197" formatCode="_(#,##0.0_);_(\(#,##0.0\);_(&quot;-&quot;_);_(@_)"/>
    <numFmt numFmtId="198" formatCode="_(#,##0_);_(\(#,##0\);_(&quot;-&quot;_);_(@_)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sz val="9"/>
      <color indexed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7"/>
      <name val="Arial"/>
      <family val="0"/>
    </font>
    <font>
      <b/>
      <sz val="8"/>
      <name val="Arial"/>
      <family val="2"/>
    </font>
    <font>
      <b/>
      <sz val="7"/>
      <color indexed="10"/>
      <name val="Arial"/>
      <family val="2"/>
    </font>
    <font>
      <sz val="11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color indexed="56"/>
      <name val="Arial"/>
      <family val="2"/>
    </font>
    <font>
      <b/>
      <sz val="8"/>
      <color indexed="56"/>
      <name val="Arial"/>
      <family val="2"/>
    </font>
    <font>
      <sz val="10.25"/>
      <name val="Arial"/>
      <family val="0"/>
    </font>
    <font>
      <sz val="11.25"/>
      <name val="Arial"/>
      <family val="0"/>
    </font>
    <font>
      <sz val="9.5"/>
      <name val="Arial"/>
      <family val="0"/>
    </font>
    <font>
      <sz val="10.5"/>
      <name val="Arial"/>
      <family val="2"/>
    </font>
    <font>
      <b/>
      <sz val="9.25"/>
      <name val="Arial"/>
      <family val="2"/>
    </font>
    <font>
      <sz val="9"/>
      <color indexed="9"/>
      <name val="Arial"/>
      <family val="0"/>
    </font>
    <font>
      <b/>
      <sz val="10.5"/>
      <name val="Arial"/>
      <family val="2"/>
    </font>
    <font>
      <b/>
      <sz val="8.5"/>
      <name val="Arial"/>
      <family val="2"/>
    </font>
    <font>
      <b/>
      <sz val="8.5"/>
      <color indexed="56"/>
      <name val="Arial"/>
      <family val="2"/>
    </font>
    <font>
      <b/>
      <sz val="9"/>
      <color indexed="10"/>
      <name val="Arial"/>
      <family val="0"/>
    </font>
    <font>
      <b/>
      <sz val="8"/>
      <color indexed="10"/>
      <name val="Arial"/>
      <family val="2"/>
    </font>
    <font>
      <sz val="10"/>
      <color indexed="53"/>
      <name val="Arial"/>
      <family val="0"/>
    </font>
    <font>
      <sz val="9"/>
      <color indexed="51"/>
      <name val="Arial"/>
      <family val="2"/>
    </font>
    <font>
      <sz val="10"/>
      <color indexed="51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</borders>
  <cellStyleXfs count="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16" fillId="0" borderId="5" applyNumberFormat="0" applyFont="0" applyFill="0" applyAlignment="0" applyProtection="0"/>
    <xf numFmtId="0" fontId="17" fillId="2" borderId="6" applyNumberFormat="0" applyFont="0" applyFill="0" applyAlignment="0" applyProtection="0"/>
    <xf numFmtId="0" fontId="17" fillId="2" borderId="7" applyNumberFormat="0" applyFont="0" applyFill="0" applyAlignment="0" applyProtection="0"/>
    <xf numFmtId="0" fontId="17" fillId="2" borderId="8" applyNumberFormat="0" applyFont="0" applyFill="0" applyAlignment="0" applyProtection="0"/>
    <xf numFmtId="0" fontId="17" fillId="2" borderId="9" applyNumberFormat="0" applyFont="0" applyFill="0" applyAlignment="0" applyProtection="0"/>
    <xf numFmtId="4" fontId="16" fillId="3" borderId="10">
      <alignment horizontal="left" vertical="center"/>
      <protection/>
    </xf>
    <xf numFmtId="0" fontId="18" fillId="4" borderId="10">
      <alignment horizontal="left" vertical="center"/>
      <protection/>
    </xf>
    <xf numFmtId="0" fontId="18" fillId="2" borderId="10">
      <alignment horizontal="left" vertical="center"/>
      <protection/>
    </xf>
    <xf numFmtId="0" fontId="18" fillId="2" borderId="10">
      <alignment horizontal="left" vertical="center"/>
      <protection/>
    </xf>
    <xf numFmtId="0" fontId="18" fillId="5" borderId="10">
      <alignment horizontal="left" vertical="center"/>
      <protection/>
    </xf>
    <xf numFmtId="0" fontId="19" fillId="6" borderId="0">
      <alignment horizontal="left" vertical="center"/>
      <protection/>
    </xf>
    <xf numFmtId="3" fontId="20" fillId="7" borderId="10" applyNumberFormat="0">
      <alignment vertical="center"/>
      <protection/>
    </xf>
    <xf numFmtId="3" fontId="20" fillId="8" borderId="10" applyNumberFormat="0">
      <alignment vertical="center"/>
      <protection/>
    </xf>
    <xf numFmtId="4" fontId="20" fillId="2" borderId="10" applyNumberFormat="0">
      <alignment vertical="center"/>
      <protection/>
    </xf>
    <xf numFmtId="4" fontId="20" fillId="5" borderId="10" applyNumberFormat="0">
      <alignment vertical="center"/>
      <protection/>
    </xf>
    <xf numFmtId="0" fontId="20" fillId="9" borderId="10">
      <alignment horizontal="left" vertical="center"/>
      <protection/>
    </xf>
    <xf numFmtId="0" fontId="16" fillId="10" borderId="10">
      <alignment horizontal="center" vertical="center"/>
      <protection/>
    </xf>
    <xf numFmtId="0" fontId="16" fillId="3" borderId="10">
      <alignment horizontal="center" vertical="center" wrapText="1"/>
      <protection/>
    </xf>
    <xf numFmtId="3" fontId="20" fillId="2" borderId="0" applyNumberFormat="0">
      <alignment vertical="center"/>
      <protection/>
    </xf>
    <xf numFmtId="4" fontId="18" fillId="2" borderId="10" applyNumberFormat="0">
      <alignment vertical="center"/>
      <protection/>
    </xf>
    <xf numFmtId="0" fontId="16" fillId="3" borderId="10">
      <alignment horizontal="center" vertical="center"/>
      <protection/>
    </xf>
    <xf numFmtId="4" fontId="18" fillId="5" borderId="10" applyNumberFormat="0">
      <alignment vertical="center"/>
      <protection/>
    </xf>
    <xf numFmtId="4" fontId="18" fillId="4" borderId="10" applyNumberFormat="0">
      <alignment vertical="center"/>
      <protection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1" fillId="0" borderId="11" applyAlignment="0">
      <protection/>
    </xf>
  </cellStyleXfs>
  <cellXfs count="194">
    <xf numFmtId="0" fontId="0" fillId="0" borderId="0" xfId="0" applyAlignment="1">
      <alignment/>
    </xf>
    <xf numFmtId="0" fontId="5" fillId="6" borderId="0" xfId="0" applyFont="1" applyFill="1" applyAlignment="1">
      <alignment horizontal="left" vertical="center"/>
    </xf>
    <xf numFmtId="0" fontId="5" fillId="6" borderId="0" xfId="0" applyFont="1" applyFill="1" applyAlignment="1">
      <alignment vertical="center"/>
    </xf>
    <xf numFmtId="0" fontId="5" fillId="6" borderId="0" xfId="0" applyFont="1" applyFill="1" applyAlignment="1">
      <alignment horizontal="center" vertical="center"/>
    </xf>
    <xf numFmtId="0" fontId="6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10" fontId="5" fillId="6" borderId="0" xfId="0" applyNumberFormat="1" applyFont="1" applyFill="1" applyAlignment="1">
      <alignment horizontal="center" vertical="center"/>
    </xf>
    <xf numFmtId="0" fontId="6" fillId="6" borderId="0" xfId="0" applyFont="1" applyFill="1" applyAlignment="1">
      <alignment horizontal="left" vertical="center"/>
    </xf>
    <xf numFmtId="0" fontId="8" fillId="6" borderId="0" xfId="0" applyFont="1" applyFill="1" applyBorder="1" applyAlignment="1">
      <alignment horizontal="left" vertical="center"/>
    </xf>
    <xf numFmtId="0" fontId="9" fillId="6" borderId="0" xfId="0" applyFont="1" applyFill="1" applyBorder="1" applyAlignment="1">
      <alignment horizontal="center" vertical="center"/>
    </xf>
    <xf numFmtId="10" fontId="10" fillId="6" borderId="0" xfId="0" applyNumberFormat="1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13" fillId="6" borderId="0" xfId="0" applyFont="1" applyFill="1" applyAlignment="1">
      <alignment vertical="center"/>
    </xf>
    <xf numFmtId="0" fontId="15" fillId="6" borderId="0" xfId="0" applyFont="1" applyFill="1" applyAlignment="1">
      <alignment vertical="center"/>
    </xf>
    <xf numFmtId="0" fontId="14" fillId="6" borderId="0" xfId="0" applyFont="1" applyFill="1" applyAlignment="1">
      <alignment vertical="center"/>
    </xf>
    <xf numFmtId="0" fontId="4" fillId="6" borderId="0" xfId="0" applyFont="1" applyFill="1" applyAlignment="1" quotePrefix="1">
      <alignment/>
    </xf>
    <xf numFmtId="0" fontId="5" fillId="6" borderId="9" xfId="23" applyFont="1" applyFill="1" applyAlignment="1">
      <alignment vertical="center"/>
    </xf>
    <xf numFmtId="0" fontId="5" fillId="6" borderId="9" xfId="23" applyFont="1" applyFill="1" applyAlignment="1">
      <alignment horizontal="left" vertical="center"/>
    </xf>
    <xf numFmtId="0" fontId="5" fillId="6" borderId="9" xfId="23" applyFont="1" applyFill="1" applyAlignment="1">
      <alignment horizontal="center" vertical="center"/>
    </xf>
    <xf numFmtId="0" fontId="6" fillId="6" borderId="9" xfId="23" applyFont="1" applyFill="1" applyAlignment="1">
      <alignment vertical="center"/>
    </xf>
    <xf numFmtId="0" fontId="0" fillId="6" borderId="6" xfId="20" applyFill="1" applyAlignment="1">
      <alignment vertical="center"/>
    </xf>
    <xf numFmtId="0" fontId="5" fillId="6" borderId="7" xfId="21" applyFont="1" applyFill="1" applyAlignment="1">
      <alignment vertical="center"/>
    </xf>
    <xf numFmtId="0" fontId="5" fillId="6" borderId="7" xfId="21" applyFont="1" applyFill="1" applyAlignment="1">
      <alignment horizontal="left" vertical="center"/>
    </xf>
    <xf numFmtId="0" fontId="5" fillId="6" borderId="7" xfId="21" applyFont="1" applyFill="1" applyAlignment="1">
      <alignment horizontal="center" vertical="center"/>
    </xf>
    <xf numFmtId="10" fontId="5" fillId="6" borderId="7" xfId="21" applyNumberFormat="1" applyFont="1" applyFill="1" applyAlignment="1">
      <alignment horizontal="center" vertical="center"/>
    </xf>
    <xf numFmtId="0" fontId="6" fillId="6" borderId="7" xfId="21" applyFont="1" applyFill="1" applyAlignment="1">
      <alignment vertical="center"/>
    </xf>
    <xf numFmtId="0" fontId="0" fillId="6" borderId="8" xfId="22" applyFill="1" applyAlignment="1">
      <alignment vertical="center"/>
    </xf>
    <xf numFmtId="0" fontId="0" fillId="6" borderId="3" xfId="17" applyFill="1" applyAlignment="1">
      <alignment vertical="center"/>
    </xf>
    <xf numFmtId="0" fontId="0" fillId="6" borderId="2" xfId="16" applyFill="1" applyAlignment="1">
      <alignment vertical="center"/>
    </xf>
    <xf numFmtId="0" fontId="0" fillId="6" borderId="4" xfId="18" applyFill="1" applyAlignment="1">
      <alignment vertical="center"/>
    </xf>
    <xf numFmtId="0" fontId="0" fillId="6" borderId="5" xfId="19" applyFill="1" applyAlignment="1">
      <alignment vertical="center"/>
    </xf>
    <xf numFmtId="0" fontId="16" fillId="3" borderId="10" xfId="36">
      <alignment horizontal="center" vertical="center" wrapText="1"/>
      <protection/>
    </xf>
    <xf numFmtId="0" fontId="20" fillId="7" borderId="10" xfId="30">
      <alignment vertical="center"/>
      <protection/>
    </xf>
    <xf numFmtId="3" fontId="20" fillId="7" borderId="10" xfId="30" applyNumberFormat="1">
      <alignment vertical="center"/>
      <protection/>
    </xf>
    <xf numFmtId="0" fontId="20" fillId="8" borderId="10" xfId="31">
      <alignment vertical="center"/>
      <protection/>
    </xf>
    <xf numFmtId="3" fontId="20" fillId="8" borderId="10" xfId="31" applyNumberFormat="1">
      <alignment vertical="center"/>
      <protection/>
    </xf>
    <xf numFmtId="0" fontId="18" fillId="5" borderId="10" xfId="40">
      <alignment vertical="center"/>
      <protection/>
    </xf>
    <xf numFmtId="0" fontId="18" fillId="4" borderId="10" xfId="41">
      <alignment vertical="center"/>
      <protection/>
    </xf>
    <xf numFmtId="10" fontId="18" fillId="5" borderId="10" xfId="40" applyNumberFormat="1">
      <alignment vertical="center"/>
      <protection/>
    </xf>
    <xf numFmtId="3" fontId="18" fillId="4" borderId="10" xfId="41" applyNumberFormat="1">
      <alignment vertical="center"/>
      <protection/>
    </xf>
    <xf numFmtId="0" fontId="20" fillId="9" borderId="10" xfId="34">
      <alignment horizontal="left" vertical="center"/>
      <protection/>
    </xf>
    <xf numFmtId="0" fontId="18" fillId="9" borderId="0" xfId="34" applyFont="1" applyBorder="1" applyAlignment="1">
      <alignment horizontal="left" vertical="center"/>
      <protection/>
    </xf>
    <xf numFmtId="0" fontId="18" fillId="9" borderId="10" xfId="34" applyFont="1" applyAlignment="1">
      <alignment horizontal="left" vertical="center"/>
      <protection/>
    </xf>
    <xf numFmtId="0" fontId="6" fillId="6" borderId="0" xfId="0" applyFont="1" applyFill="1" applyAlignment="1">
      <alignment horizontal="center" vertical="center"/>
    </xf>
    <xf numFmtId="10" fontId="5" fillId="6" borderId="9" xfId="23" applyNumberFormat="1" applyFont="1" applyFill="1" applyAlignment="1">
      <alignment horizontal="center" vertical="center"/>
    </xf>
    <xf numFmtId="2" fontId="20" fillId="7" borderId="10" xfId="30" applyNumberFormat="1">
      <alignment vertical="center"/>
      <protection/>
    </xf>
    <xf numFmtId="0" fontId="18" fillId="9" borderId="0" xfId="34" applyFont="1" applyBorder="1" applyAlignment="1">
      <alignment horizontal="center" vertical="center"/>
      <protection/>
    </xf>
    <xf numFmtId="0" fontId="20" fillId="7" borderId="10" xfId="30" applyAlignment="1">
      <alignment horizontal="center" vertical="center"/>
      <protection/>
    </xf>
    <xf numFmtId="0" fontId="20" fillId="8" borderId="10" xfId="31" applyAlignment="1">
      <alignment horizontal="center" vertical="center"/>
      <protection/>
    </xf>
    <xf numFmtId="0" fontId="8" fillId="6" borderId="0" xfId="0" applyFont="1" applyFill="1" applyBorder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2" fontId="18" fillId="4" borderId="10" xfId="41" applyNumberFormat="1">
      <alignment vertical="center"/>
      <protection/>
    </xf>
    <xf numFmtId="0" fontId="12" fillId="6" borderId="0" xfId="0" applyFont="1" applyFill="1" applyBorder="1" applyAlignment="1">
      <alignment horizontal="center" vertical="center"/>
    </xf>
    <xf numFmtId="0" fontId="7" fillId="6" borderId="9" xfId="23" applyFont="1" applyFill="1" applyAlignment="1">
      <alignment horizontal="center" vertical="center"/>
    </xf>
    <xf numFmtId="0" fontId="8" fillId="6" borderId="7" xfId="21" applyFont="1" applyFill="1" applyAlignment="1">
      <alignment horizontal="center" vertical="center"/>
    </xf>
    <xf numFmtId="0" fontId="8" fillId="6" borderId="7" xfId="21" applyFont="1" applyFill="1" applyAlignment="1">
      <alignment horizontal="left" vertical="center"/>
    </xf>
    <xf numFmtId="0" fontId="9" fillId="6" borderId="7" xfId="21" applyFont="1" applyFill="1" applyAlignment="1">
      <alignment horizontal="center" vertical="center"/>
    </xf>
    <xf numFmtId="10" fontId="10" fillId="6" borderId="7" xfId="21" applyNumberFormat="1" applyFont="1" applyFill="1" applyAlignment="1">
      <alignment horizontal="center" vertical="center"/>
    </xf>
    <xf numFmtId="0" fontId="11" fillId="6" borderId="7" xfId="21" applyFont="1" applyFill="1" applyAlignment="1">
      <alignment vertical="center"/>
    </xf>
    <xf numFmtId="2" fontId="20" fillId="8" borderId="10" xfId="31" applyNumberFormat="1">
      <alignment vertical="center"/>
      <protection/>
    </xf>
    <xf numFmtId="0" fontId="20" fillId="9" borderId="12" xfId="34" applyBorder="1" applyAlignment="1" quotePrefix="1">
      <alignment horizontal="left" vertical="center"/>
      <protection/>
    </xf>
    <xf numFmtId="0" fontId="20" fillId="9" borderId="10" xfId="34" applyAlignment="1" quotePrefix="1">
      <alignment horizontal="left" vertical="center"/>
      <protection/>
    </xf>
    <xf numFmtId="0" fontId="20" fillId="8" borderId="10" xfId="30" applyFill="1" applyAlignment="1">
      <alignment horizontal="center" vertical="center"/>
      <protection/>
    </xf>
    <xf numFmtId="0" fontId="20" fillId="8" borderId="10" xfId="30" applyFont="1" applyFill="1">
      <alignment vertical="center"/>
      <protection/>
    </xf>
    <xf numFmtId="3" fontId="20" fillId="8" borderId="10" xfId="30" applyNumberFormat="1" applyFill="1">
      <alignment vertical="center"/>
      <protection/>
    </xf>
    <xf numFmtId="0" fontId="20" fillId="8" borderId="10" xfId="30" applyFill="1">
      <alignment vertical="center"/>
      <protection/>
    </xf>
    <xf numFmtId="0" fontId="20" fillId="7" borderId="10" xfId="31" applyFill="1" applyAlignment="1">
      <alignment horizontal="center" vertical="center"/>
      <protection/>
    </xf>
    <xf numFmtId="0" fontId="20" fillId="7" borderId="10" xfId="31" applyFill="1">
      <alignment vertical="center"/>
      <protection/>
    </xf>
    <xf numFmtId="3" fontId="20" fillId="7" borderId="10" xfId="31" applyNumberFormat="1" applyFill="1">
      <alignment vertical="center"/>
      <protection/>
    </xf>
    <xf numFmtId="0" fontId="20" fillId="7" borderId="10" xfId="30" applyFill="1" applyAlignment="1">
      <alignment horizontal="center" vertical="center"/>
      <protection/>
    </xf>
    <xf numFmtId="0" fontId="20" fillId="7" borderId="10" xfId="30" applyFill="1">
      <alignment vertical="center"/>
      <protection/>
    </xf>
    <xf numFmtId="3" fontId="20" fillId="7" borderId="10" xfId="30" applyNumberFormat="1" applyFill="1">
      <alignment vertical="center"/>
      <protection/>
    </xf>
    <xf numFmtId="0" fontId="0" fillId="0" borderId="0" xfId="0" applyFill="1" applyAlignment="1">
      <alignment vertical="center"/>
    </xf>
    <xf numFmtId="0" fontId="20" fillId="7" borderId="10" xfId="31" applyFont="1" applyFill="1">
      <alignment vertical="center"/>
      <protection/>
    </xf>
    <xf numFmtId="0" fontId="20" fillId="8" borderId="10" xfId="31" applyFill="1" applyAlignment="1">
      <alignment horizontal="center" vertical="center"/>
      <protection/>
    </xf>
    <xf numFmtId="0" fontId="20" fillId="8" borderId="10" xfId="31" applyFill="1">
      <alignment vertical="center"/>
      <protection/>
    </xf>
    <xf numFmtId="0" fontId="0" fillId="6" borderId="0" xfId="0" applyFont="1" applyFill="1" applyAlignment="1">
      <alignment vertical="center"/>
    </xf>
    <xf numFmtId="2" fontId="20" fillId="7" borderId="10" xfId="31" applyNumberFormat="1" applyFill="1">
      <alignment vertical="center"/>
      <protection/>
    </xf>
    <xf numFmtId="0" fontId="20" fillId="8" borderId="10" xfId="30" applyNumberFormat="1" applyFill="1">
      <alignment vertical="center"/>
      <protection/>
    </xf>
    <xf numFmtId="2" fontId="20" fillId="8" borderId="10" xfId="30" applyNumberFormat="1" applyFill="1">
      <alignment vertical="center"/>
      <protection/>
    </xf>
    <xf numFmtId="3" fontId="15" fillId="0" borderId="10" xfId="30" applyNumberFormat="1" applyFont="1" applyFill="1">
      <alignment vertical="center"/>
      <protection/>
    </xf>
    <xf numFmtId="3" fontId="15" fillId="0" borderId="10" xfId="31" applyNumberFormat="1" applyFont="1" applyFill="1">
      <alignment vertical="center"/>
      <protection/>
    </xf>
    <xf numFmtId="0" fontId="15" fillId="0" borderId="0" xfId="0" applyFont="1" applyFill="1" applyAlignment="1">
      <alignment vertical="center"/>
    </xf>
    <xf numFmtId="3" fontId="5" fillId="6" borderId="0" xfId="0" applyNumberFormat="1" applyFont="1" applyFill="1" applyAlignment="1">
      <alignment horizontal="center" vertical="center"/>
    </xf>
    <xf numFmtId="10" fontId="9" fillId="6" borderId="0" xfId="48" applyNumberFormat="1" applyFont="1" applyFill="1" applyBorder="1" applyAlignment="1">
      <alignment horizontal="center" vertical="center"/>
    </xf>
    <xf numFmtId="0" fontId="0" fillId="0" borderId="8" xfId="22" applyFill="1" applyAlignment="1">
      <alignment vertical="center"/>
    </xf>
    <xf numFmtId="3" fontId="15" fillId="6" borderId="0" xfId="0" applyNumberFormat="1" applyFont="1" applyFill="1" applyAlignment="1">
      <alignment vertical="center"/>
    </xf>
    <xf numFmtId="0" fontId="23" fillId="9" borderId="0" xfId="34" applyFont="1" applyBorder="1" applyAlignment="1">
      <alignment vertical="center"/>
      <protection/>
    </xf>
    <xf numFmtId="10" fontId="5" fillId="6" borderId="0" xfId="48" applyNumberFormat="1" applyFont="1" applyFill="1" applyAlignment="1">
      <alignment horizontal="center" vertical="center"/>
    </xf>
    <xf numFmtId="0" fontId="18" fillId="9" borderId="12" xfId="34" applyFont="1" applyBorder="1" applyAlignment="1">
      <alignment vertical="center"/>
      <protection/>
    </xf>
    <xf numFmtId="0" fontId="18" fillId="9" borderId="10" xfId="34" applyFont="1" applyAlignment="1">
      <alignment vertical="center"/>
      <protection/>
    </xf>
    <xf numFmtId="0" fontId="23" fillId="9" borderId="10" xfId="34" applyFont="1" applyAlignment="1">
      <alignment vertical="center"/>
      <protection/>
    </xf>
    <xf numFmtId="0" fontId="18" fillId="9" borderId="0" xfId="34" applyFont="1" applyBorder="1" applyAlignment="1">
      <alignment vertical="center"/>
      <protection/>
    </xf>
    <xf numFmtId="0" fontId="23" fillId="9" borderId="12" xfId="34" applyFont="1" applyBorder="1" applyAlignment="1">
      <alignment vertical="center"/>
      <protection/>
    </xf>
    <xf numFmtId="0" fontId="23" fillId="9" borderId="10" xfId="34" applyFont="1" applyAlignment="1">
      <alignment vertical="center"/>
      <protection/>
    </xf>
    <xf numFmtId="0" fontId="20" fillId="7" borderId="10" xfId="30" applyFont="1" applyFill="1">
      <alignment vertical="center"/>
      <protection/>
    </xf>
    <xf numFmtId="3" fontId="20" fillId="8" borderId="10" xfId="31" applyNumberFormat="1" applyFill="1">
      <alignment vertical="center"/>
      <protection/>
    </xf>
    <xf numFmtId="197" fontId="20" fillId="7" borderId="10" xfId="30" applyNumberFormat="1">
      <alignment vertical="center"/>
      <protection/>
    </xf>
    <xf numFmtId="197" fontId="20" fillId="8" borderId="10" xfId="30" applyNumberFormat="1" applyFill="1">
      <alignment vertical="center"/>
      <protection/>
    </xf>
    <xf numFmtId="3" fontId="18" fillId="4" borderId="10" xfId="41" applyNumberFormat="1" applyFont="1" applyAlignment="1" quotePrefix="1">
      <alignment horizontal="right" vertical="center"/>
      <protection/>
    </xf>
    <xf numFmtId="10" fontId="18" fillId="5" borderId="10" xfId="40" applyNumberFormat="1" applyFont="1" applyAlignment="1" quotePrefix="1">
      <alignment horizontal="right" vertical="center"/>
      <protection/>
    </xf>
    <xf numFmtId="0" fontId="20" fillId="7" borderId="10" xfId="30" applyFont="1" applyFill="1" applyAlignment="1">
      <alignment horizontal="center" vertical="center"/>
      <protection/>
    </xf>
    <xf numFmtId="194" fontId="18" fillId="4" borderId="10" xfId="41" applyNumberFormat="1">
      <alignment vertical="center"/>
      <protection/>
    </xf>
    <xf numFmtId="197" fontId="20" fillId="7" borderId="10" xfId="30" applyNumberFormat="1" applyFill="1">
      <alignment vertical="center"/>
      <protection/>
    </xf>
    <xf numFmtId="197" fontId="20" fillId="5" borderId="10" xfId="30" applyNumberFormat="1" applyFill="1">
      <alignment vertical="center"/>
      <protection/>
    </xf>
    <xf numFmtId="0" fontId="18" fillId="5" borderId="10" xfId="40" applyFill="1">
      <alignment vertical="center"/>
      <protection/>
    </xf>
    <xf numFmtId="197" fontId="18" fillId="4" borderId="10" xfId="30" applyNumberFormat="1" applyFont="1" applyFill="1">
      <alignment vertical="center"/>
      <protection/>
    </xf>
    <xf numFmtId="4" fontId="20" fillId="7" borderId="10" xfId="30" applyNumberFormat="1">
      <alignment vertical="center"/>
      <protection/>
    </xf>
    <xf numFmtId="0" fontId="20" fillId="7" borderId="10" xfId="30" applyFont="1">
      <alignment vertical="center"/>
      <protection/>
    </xf>
    <xf numFmtId="4" fontId="20" fillId="8" borderId="10" xfId="30" applyNumberFormat="1" applyFill="1">
      <alignment vertical="center"/>
      <protection/>
    </xf>
    <xf numFmtId="4" fontId="20" fillId="7" borderId="10" xfId="31" applyNumberFormat="1" applyFill="1">
      <alignment vertical="center"/>
      <protection/>
    </xf>
    <xf numFmtId="198" fontId="20" fillId="7" borderId="10" xfId="30" applyNumberFormat="1">
      <alignment vertical="center"/>
      <protection/>
    </xf>
    <xf numFmtId="198" fontId="20" fillId="8" borderId="10" xfId="30" applyNumberFormat="1" applyFill="1">
      <alignment vertical="center"/>
      <protection/>
    </xf>
    <xf numFmtId="4" fontId="20" fillId="8" borderId="10" xfId="31" applyNumberFormat="1" applyFill="1">
      <alignment vertical="center"/>
      <protection/>
    </xf>
    <xf numFmtId="197" fontId="20" fillId="8" borderId="10" xfId="31" applyNumberFormat="1">
      <alignment vertical="center"/>
      <protection/>
    </xf>
    <xf numFmtId="197" fontId="20" fillId="7" borderId="10" xfId="31" applyNumberFormat="1" applyFill="1">
      <alignment vertical="center"/>
      <protection/>
    </xf>
    <xf numFmtId="3" fontId="30" fillId="6" borderId="0" xfId="0" applyNumberFormat="1" applyFont="1" applyFill="1" applyAlignment="1">
      <alignment vertical="center"/>
    </xf>
    <xf numFmtId="10" fontId="10" fillId="6" borderId="0" xfId="0" applyNumberFormat="1" applyFont="1" applyFill="1" applyBorder="1" applyAlignment="1">
      <alignment horizontal="center" vertical="center"/>
    </xf>
    <xf numFmtId="0" fontId="5" fillId="9" borderId="12" xfId="34" applyFont="1" applyBorder="1" applyAlignment="1">
      <alignment vertical="center"/>
      <protection/>
    </xf>
    <xf numFmtId="0" fontId="30" fillId="6" borderId="0" xfId="0" applyFont="1" applyFill="1" applyAlignment="1">
      <alignment horizontal="center" vertical="center"/>
    </xf>
    <xf numFmtId="3" fontId="30" fillId="6" borderId="0" xfId="0" applyNumberFormat="1" applyFont="1" applyFill="1" applyAlignment="1">
      <alignment horizontal="center" vertical="center"/>
    </xf>
    <xf numFmtId="0" fontId="30" fillId="6" borderId="0" xfId="0" applyFont="1" applyFill="1" applyAlignment="1">
      <alignment vertical="center"/>
    </xf>
    <xf numFmtId="0" fontId="20" fillId="7" borderId="10" xfId="31" applyFont="1" applyFill="1" applyAlignment="1">
      <alignment horizontal="center" vertical="center"/>
      <protection/>
    </xf>
    <xf numFmtId="0" fontId="20" fillId="8" borderId="10" xfId="31" applyAlignment="1" quotePrefix="1">
      <alignment horizontal="center" vertical="center"/>
      <protection/>
    </xf>
    <xf numFmtId="0" fontId="20" fillId="7" borderId="10" xfId="30" applyAlignment="1" quotePrefix="1">
      <alignment horizontal="center" vertical="center"/>
      <protection/>
    </xf>
    <xf numFmtId="0" fontId="20" fillId="7" borderId="10" xfId="30" applyFont="1" applyAlignment="1" quotePrefix="1">
      <alignment horizontal="center" vertical="center"/>
      <protection/>
    </xf>
    <xf numFmtId="0" fontId="20" fillId="8" borderId="10" xfId="30" applyFont="1" applyFill="1" applyAlignment="1" quotePrefix="1">
      <alignment horizontal="center" vertical="center"/>
      <protection/>
    </xf>
    <xf numFmtId="0" fontId="20" fillId="7" borderId="10" xfId="31" applyFont="1" applyFill="1" applyAlignment="1" quotePrefix="1">
      <alignment horizontal="center" vertical="center"/>
      <protection/>
    </xf>
    <xf numFmtId="0" fontId="20" fillId="8" borderId="10" xfId="30" applyFill="1" applyAlignment="1" quotePrefix="1">
      <alignment horizontal="center" vertical="center"/>
      <protection/>
    </xf>
    <xf numFmtId="0" fontId="20" fillId="7" borderId="10" xfId="31" applyFill="1" applyAlignment="1" quotePrefix="1">
      <alignment horizontal="center" vertical="center"/>
      <protection/>
    </xf>
    <xf numFmtId="0" fontId="16" fillId="3" borderId="13" xfId="36" applyFont="1" applyBorder="1" applyAlignment="1">
      <alignment horizontal="center" vertical="center" wrapText="1"/>
      <protection/>
    </xf>
    <xf numFmtId="179" fontId="18" fillId="5" borderId="10" xfId="48" applyNumberFormat="1" applyAlignment="1">
      <alignment vertical="center"/>
    </xf>
    <xf numFmtId="0" fontId="16" fillId="3" borderId="13" xfId="36" applyBorder="1">
      <alignment horizontal="center" vertical="center" wrapText="1"/>
      <protection/>
    </xf>
    <xf numFmtId="0" fontId="16" fillId="3" borderId="13" xfId="36" applyFont="1" applyBorder="1">
      <alignment horizontal="center" vertical="center" wrapText="1"/>
      <protection/>
    </xf>
    <xf numFmtId="198" fontId="20" fillId="7" borderId="10" xfId="30" applyNumberFormat="1" applyFill="1">
      <alignment vertical="center"/>
      <protection/>
    </xf>
    <xf numFmtId="198" fontId="18" fillId="4" borderId="10" xfId="41" applyNumberFormat="1">
      <alignment vertical="center"/>
      <protection/>
    </xf>
    <xf numFmtId="198" fontId="18" fillId="4" borderId="10" xfId="30" applyNumberFormat="1" applyFont="1" applyFill="1">
      <alignment vertical="center"/>
      <protection/>
    </xf>
    <xf numFmtId="179" fontId="18" fillId="5" borderId="10" xfId="40" applyNumberFormat="1">
      <alignment vertical="center"/>
      <protection/>
    </xf>
    <xf numFmtId="179" fontId="18" fillId="5" borderId="10" xfId="40" applyNumberFormat="1" applyFill="1">
      <alignment vertical="center"/>
      <protection/>
    </xf>
    <xf numFmtId="0" fontId="14" fillId="6" borderId="0" xfId="0" applyFont="1" applyFill="1" applyAlignment="1">
      <alignment vertical="center"/>
    </xf>
    <xf numFmtId="0" fontId="14" fillId="6" borderId="0" xfId="0" applyFont="1" applyFill="1" applyAlignment="1">
      <alignment horizontal="center" vertical="center"/>
    </xf>
    <xf numFmtId="0" fontId="34" fillId="6" borderId="0" xfId="0" applyFont="1" applyFill="1" applyBorder="1" applyAlignment="1">
      <alignment horizontal="left" vertical="center"/>
    </xf>
    <xf numFmtId="10" fontId="35" fillId="6" borderId="0" xfId="0" applyNumberFormat="1" applyFont="1" applyFill="1" applyBorder="1" applyAlignment="1">
      <alignment horizontal="center" vertical="center"/>
    </xf>
    <xf numFmtId="0" fontId="6" fillId="9" borderId="0" xfId="34" applyFont="1" applyFill="1" applyBorder="1" applyAlignment="1">
      <alignment vertical="center"/>
      <protection/>
    </xf>
    <xf numFmtId="0" fontId="16" fillId="9" borderId="0" xfId="34" applyFont="1" applyBorder="1" applyAlignment="1">
      <alignment vertical="center"/>
      <protection/>
    </xf>
    <xf numFmtId="0" fontId="20" fillId="6" borderId="0" xfId="0" applyFont="1" applyFill="1" applyAlignment="1">
      <alignment vertical="center"/>
    </xf>
    <xf numFmtId="3" fontId="20" fillId="6" borderId="0" xfId="0" applyNumberFormat="1" applyFont="1" applyFill="1" applyAlignment="1">
      <alignment vertical="center"/>
    </xf>
    <xf numFmtId="3" fontId="23" fillId="6" borderId="0" xfId="0" applyNumberFormat="1" applyFont="1" applyFill="1" applyAlignment="1">
      <alignment horizontal="center" vertical="center"/>
    </xf>
    <xf numFmtId="0" fontId="36" fillId="6" borderId="0" xfId="0" applyFont="1" applyFill="1" applyAlignment="1">
      <alignment vertical="center"/>
    </xf>
    <xf numFmtId="0" fontId="20" fillId="8" borderId="10" xfId="30" applyFont="1" applyFill="1" applyAlignment="1">
      <alignment horizontal="center" vertical="center"/>
      <protection/>
    </xf>
    <xf numFmtId="0" fontId="37" fillId="6" borderId="0" xfId="0" applyFont="1" applyFill="1" applyAlignment="1">
      <alignment horizontal="center" vertical="center"/>
    </xf>
    <xf numFmtId="0" fontId="38" fillId="6" borderId="0" xfId="0" applyFont="1" applyFill="1" applyAlignment="1">
      <alignment vertical="center"/>
    </xf>
    <xf numFmtId="0" fontId="37" fillId="6" borderId="0" xfId="0" applyFont="1" applyFill="1" applyAlignment="1">
      <alignment horizontal="left" vertical="center"/>
    </xf>
    <xf numFmtId="0" fontId="37" fillId="6" borderId="0" xfId="0" applyFont="1" applyFill="1" applyAlignment="1">
      <alignment vertical="center"/>
    </xf>
    <xf numFmtId="0" fontId="15" fillId="6" borderId="0" xfId="0" applyFont="1" applyFill="1" applyAlignment="1">
      <alignment vertical="center"/>
    </xf>
    <xf numFmtId="0" fontId="30" fillId="6" borderId="0" xfId="0" applyFont="1" applyFill="1" applyAlignment="1">
      <alignment horizontal="center" vertical="center"/>
    </xf>
    <xf numFmtId="3" fontId="15" fillId="6" borderId="0" xfId="0" applyNumberFormat="1" applyFont="1" applyFill="1" applyAlignment="1">
      <alignment vertical="center"/>
    </xf>
    <xf numFmtId="0" fontId="30" fillId="6" borderId="0" xfId="0" applyFont="1" applyFill="1" applyAlignment="1">
      <alignment horizontal="left" vertical="center"/>
    </xf>
    <xf numFmtId="0" fontId="30" fillId="6" borderId="0" xfId="0" applyFont="1" applyFill="1" applyAlignment="1">
      <alignment vertical="center"/>
    </xf>
    <xf numFmtId="179" fontId="18" fillId="5" borderId="10" xfId="40" applyNumberFormat="1" applyFont="1" applyAlignment="1">
      <alignment horizontal="right" vertical="center"/>
      <protection/>
    </xf>
    <xf numFmtId="0" fontId="20" fillId="7" borderId="10" xfId="30" applyNumberFormat="1" applyAlignment="1">
      <alignment horizontal="center" vertical="center"/>
      <protection/>
    </xf>
    <xf numFmtId="0" fontId="20" fillId="8" borderId="10" xfId="31" applyNumberFormat="1" applyAlignment="1">
      <alignment horizontal="center" vertical="center"/>
      <protection/>
    </xf>
    <xf numFmtId="0" fontId="20" fillId="7" borderId="10" xfId="31" applyNumberFormat="1" applyFill="1" applyAlignment="1">
      <alignment horizontal="center" vertical="center"/>
      <protection/>
    </xf>
    <xf numFmtId="0" fontId="20" fillId="8" borderId="10" xfId="30" applyNumberFormat="1" applyFill="1" applyAlignment="1">
      <alignment horizontal="center" vertical="center"/>
      <protection/>
    </xf>
    <xf numFmtId="0" fontId="16" fillId="3" borderId="10" xfId="36">
      <alignment horizontal="center" vertical="center" wrapText="1"/>
      <protection/>
    </xf>
    <xf numFmtId="0" fontId="18" fillId="4" borderId="14" xfId="41" applyFont="1" applyBorder="1" applyAlignment="1">
      <alignment horizontal="left" vertical="center"/>
      <protection/>
    </xf>
    <xf numFmtId="0" fontId="18" fillId="4" borderId="12" xfId="41" applyBorder="1" applyAlignment="1">
      <alignment horizontal="left" vertical="center"/>
      <protection/>
    </xf>
    <xf numFmtId="0" fontId="18" fillId="4" borderId="15" xfId="41" applyBorder="1" applyAlignment="1">
      <alignment horizontal="left" vertical="center"/>
      <protection/>
    </xf>
    <xf numFmtId="0" fontId="23" fillId="9" borderId="14" xfId="34" applyFont="1" applyBorder="1" applyAlignment="1" quotePrefix="1">
      <alignment horizontal="left" vertical="center"/>
      <protection/>
    </xf>
    <xf numFmtId="0" fontId="23" fillId="9" borderId="12" xfId="34" applyFont="1" applyBorder="1" applyAlignment="1" quotePrefix="1">
      <alignment horizontal="left" vertical="center"/>
      <protection/>
    </xf>
    <xf numFmtId="0" fontId="18" fillId="5" borderId="14" xfId="40" applyFont="1" applyBorder="1" applyAlignment="1">
      <alignment horizontal="left" vertical="center"/>
      <protection/>
    </xf>
    <xf numFmtId="0" fontId="18" fillId="5" borderId="12" xfId="40" applyBorder="1" applyAlignment="1">
      <alignment horizontal="left" vertical="center"/>
      <protection/>
    </xf>
    <xf numFmtId="0" fontId="18" fillId="5" borderId="15" xfId="40" applyBorder="1" applyAlignment="1">
      <alignment horizontal="left" vertical="center"/>
      <protection/>
    </xf>
    <xf numFmtId="0" fontId="16" fillId="3" borderId="16" xfId="36" applyFont="1" applyBorder="1" applyAlignment="1">
      <alignment horizontal="center" vertical="center" wrapText="1"/>
      <protection/>
    </xf>
    <xf numFmtId="0" fontId="16" fillId="3" borderId="17" xfId="36" applyBorder="1" applyAlignment="1">
      <alignment horizontal="center" vertical="center" wrapText="1"/>
      <protection/>
    </xf>
    <xf numFmtId="0" fontId="16" fillId="3" borderId="18" xfId="36" applyBorder="1" applyAlignment="1">
      <alignment horizontal="center" vertical="center" wrapText="1"/>
      <protection/>
    </xf>
    <xf numFmtId="0" fontId="16" fillId="3" borderId="19" xfId="36" applyBorder="1" applyAlignment="1">
      <alignment horizontal="center" vertical="center" wrapText="1"/>
      <protection/>
    </xf>
    <xf numFmtId="0" fontId="18" fillId="9" borderId="14" xfId="34" applyFont="1" applyBorder="1" applyAlignment="1">
      <alignment horizontal="left" vertical="center"/>
      <protection/>
    </xf>
    <xf numFmtId="0" fontId="18" fillId="9" borderId="12" xfId="34" applyFont="1" applyBorder="1" applyAlignment="1">
      <alignment horizontal="left" vertical="center"/>
      <protection/>
    </xf>
    <xf numFmtId="0" fontId="16" fillId="3" borderId="10" xfId="36" applyFont="1">
      <alignment horizontal="center" vertical="center" wrapText="1"/>
      <protection/>
    </xf>
    <xf numFmtId="0" fontId="18" fillId="9" borderId="0" xfId="34" applyFont="1" applyBorder="1" applyAlignment="1">
      <alignment horizontal="left" vertical="center"/>
      <protection/>
    </xf>
    <xf numFmtId="0" fontId="23" fillId="9" borderId="14" xfId="34" applyFont="1" applyBorder="1" applyAlignment="1">
      <alignment horizontal="left" vertical="center"/>
      <protection/>
    </xf>
    <xf numFmtId="0" fontId="23" fillId="9" borderId="12" xfId="34" applyFont="1" applyBorder="1" applyAlignment="1">
      <alignment horizontal="left" vertical="center"/>
      <protection/>
    </xf>
    <xf numFmtId="0" fontId="23" fillId="9" borderId="15" xfId="34" applyFont="1" applyBorder="1" applyAlignment="1">
      <alignment horizontal="left" vertical="center"/>
      <protection/>
    </xf>
    <xf numFmtId="0" fontId="23" fillId="9" borderId="0" xfId="34" applyFont="1" applyBorder="1" applyAlignment="1">
      <alignment horizontal="left" vertical="center"/>
      <protection/>
    </xf>
    <xf numFmtId="0" fontId="16" fillId="3" borderId="14" xfId="36" applyFont="1" applyBorder="1" applyAlignment="1">
      <alignment horizontal="center" vertical="center" wrapText="1"/>
      <protection/>
    </xf>
    <xf numFmtId="0" fontId="16" fillId="3" borderId="12" xfId="36" applyFont="1" applyBorder="1" applyAlignment="1">
      <alignment horizontal="center" vertical="center" wrapText="1"/>
      <protection/>
    </xf>
    <xf numFmtId="0" fontId="16" fillId="3" borderId="15" xfId="36" applyFont="1" applyBorder="1" applyAlignment="1">
      <alignment horizontal="center" vertical="center" wrapText="1"/>
      <protection/>
    </xf>
    <xf numFmtId="0" fontId="18" fillId="9" borderId="20" xfId="34" applyFont="1" applyBorder="1" applyAlignment="1">
      <alignment horizontal="left" vertical="center"/>
      <protection/>
    </xf>
    <xf numFmtId="0" fontId="16" fillId="3" borderId="17" xfId="36" applyFont="1" applyBorder="1" applyAlignment="1">
      <alignment horizontal="center" vertical="center" wrapText="1"/>
      <protection/>
    </xf>
    <xf numFmtId="0" fontId="16" fillId="3" borderId="18" xfId="36" applyFont="1" applyBorder="1" applyAlignment="1">
      <alignment horizontal="center" vertical="center" wrapText="1"/>
      <protection/>
    </xf>
    <xf numFmtId="0" fontId="16" fillId="3" borderId="19" xfId="36" applyFont="1" applyBorder="1" applyAlignment="1">
      <alignment horizontal="center" vertical="center" wrapText="1"/>
      <protection/>
    </xf>
    <xf numFmtId="0" fontId="19" fillId="6" borderId="0" xfId="0" applyFont="1" applyFill="1" applyAlignment="1">
      <alignment horizontal="left" vertical="center"/>
    </xf>
  </cellXfs>
  <cellStyles count="37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0" xfId="37"/>
    <cellStyle name="fTotal1" xfId="38"/>
    <cellStyle name="fTotal1Columna" xfId="39"/>
    <cellStyle name="fTotal2" xfId="40"/>
    <cellStyle name="fTotal3" xfId="41"/>
    <cellStyle name="Hyperlink" xfId="42"/>
    <cellStyle name="Followed Hyperlink" xfId="43"/>
    <cellStyle name="Comma" xfId="44"/>
    <cellStyle name="Comma [0]" xfId="45"/>
    <cellStyle name="Currency" xfId="46"/>
    <cellStyle name="Currency [0]" xfId="47"/>
    <cellStyle name="Percent" xfId="48"/>
    <cellStyle name="SinEstilo" xfId="49"/>
    <cellStyle name="Total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Distribució per centres</a:t>
            </a:r>
          </a:p>
        </c:rich>
      </c:tx>
      <c:layout>
        <c:manualLayout>
          <c:xMode val="factor"/>
          <c:yMode val="factor"/>
          <c:x val="-0.355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675"/>
          <c:y val="0.261"/>
          <c:w val="0.5555"/>
          <c:h val="0.61575"/>
        </c:manualLayout>
      </c:layout>
      <c:pieChart>
        <c:varyColors val="1"/>
        <c:ser>
          <c:idx val="0"/>
          <c:order val="0"/>
          <c:tx>
            <c:strRef>
              <c:f>'1.4.1.1'!$C$103:$C$114</c:f>
              <c:strCache>
                <c:ptCount val="1"/>
                <c:pt idx="0">
                  <c:v>FME ETSAB ETSEIAT ETSETB ETSEIB ETSECCPB EPSEB FIB FNB ETSAV EPSC EPSEVG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DD08C"/>
              </a:solidFill>
            </c:spPr>
          </c:dPt>
          <c:dPt>
            <c:idx val="6"/>
            <c:spPr>
              <a:solidFill>
                <a:srgbClr val="96B2DC"/>
              </a:solidFill>
            </c:spPr>
          </c:dPt>
          <c:dPt>
            <c:idx val="8"/>
            <c:spPr>
              <a:solidFill>
                <a:srgbClr val="FEE2B8"/>
              </a:solidFill>
            </c:spPr>
          </c:dPt>
          <c:dPt>
            <c:idx val="9"/>
            <c:spPr>
              <a:solidFill>
                <a:srgbClr val="008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335C85"/>
                  </a:solidFill>
                </a:ln>
              </c:spPr>
            </c:leaderLines>
          </c:dLbls>
          <c:cat>
            <c:strRef>
              <c:f>'1.4.1.1'!$C$103:$C$114</c:f>
              <c:strCache/>
            </c:strRef>
          </c:cat>
          <c:val>
            <c:numRef>
              <c:f>'1.4.1.1'!$D$103:$D$114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335C85"/>
      </a:solidFill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Distribució per àrea d'estudis</a:t>
            </a:r>
          </a:p>
        </c:rich>
      </c:tx>
      <c:layout>
        <c:manualLayout>
          <c:xMode val="factor"/>
          <c:yMode val="factor"/>
          <c:x val="-0.3107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15"/>
          <c:y val="0.2755"/>
          <c:w val="0.387"/>
          <c:h val="0.5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6B2DC"/>
              </a:solidFill>
            </c:spPr>
          </c:dPt>
          <c:dPt>
            <c:idx val="6"/>
            <c:spPr>
              <a:solidFill>
                <a:srgbClr val="FEE2B8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335C85"/>
                  </a:solidFill>
                </a:ln>
              </c:spPr>
            </c:leaderLines>
          </c:dLbls>
          <c:cat>
            <c:strRef>
              <c:f>'1.4.1.1'!$K$102:$K$108</c:f>
              <c:strCache/>
            </c:strRef>
          </c:cat>
          <c:val>
            <c:numRef>
              <c:f>'1.4.1.1'!$L$102:$L$108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335C85"/>
      </a:solidFill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Distribució per centres</a:t>
            </a:r>
          </a:p>
        </c:rich>
      </c:tx>
      <c:layout>
        <c:manualLayout>
          <c:xMode val="factor"/>
          <c:yMode val="factor"/>
          <c:x val="-0.379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675"/>
          <c:y val="0.2085"/>
          <c:w val="0.5025"/>
          <c:h val="0.69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DD08C"/>
              </a:solidFill>
            </c:spPr>
          </c:dPt>
          <c:dPt>
            <c:idx val="6"/>
            <c:spPr>
              <a:solidFill>
                <a:srgbClr val="BDCFE9"/>
              </a:solidFill>
            </c:spPr>
          </c:dPt>
          <c:dPt>
            <c:idx val="7"/>
            <c:spPr>
              <a:solidFill>
                <a:srgbClr val="FEE2B8"/>
              </a:solidFill>
            </c:spPr>
          </c:dPt>
          <c:dPt>
            <c:idx val="8"/>
            <c:spPr>
              <a:solidFill>
                <a:srgbClr val="6699CC"/>
              </a:solidFill>
            </c:spPr>
          </c:dPt>
          <c:dPt>
            <c:idx val="9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'1.4.1.1'!$C$132:$C$141</c:f>
              <c:strCache/>
            </c:strRef>
          </c:cat>
          <c:val>
            <c:numRef>
              <c:f>'1.4.1.1'!$D$132:$D$141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335C85"/>
      </a:solidFill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Distribució per àrea d'estudis</a:t>
            </a:r>
          </a:p>
        </c:rich>
      </c:tx>
      <c:layout>
        <c:manualLayout>
          <c:xMode val="factor"/>
          <c:yMode val="factor"/>
          <c:x val="-0.331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75"/>
          <c:y val="0.149"/>
          <c:w val="0.41025"/>
          <c:h val="0.77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6B2DC"/>
              </a:solidFill>
            </c:spPr>
          </c:dPt>
          <c:dPt>
            <c:idx val="7"/>
            <c:spPr>
              <a:solidFill>
                <a:srgbClr val="FEE2B8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'1.4.1.1'!$J$135:$J$143</c:f>
              <c:strCache/>
            </c:strRef>
          </c:cat>
          <c:val>
            <c:numRef>
              <c:f>'1.4.1.1'!$L$135:$L$143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335C85"/>
      </a:solidFill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Distribució per centres</a:t>
            </a:r>
          </a:p>
        </c:rich>
      </c:tx>
      <c:layout>
        <c:manualLayout>
          <c:xMode val="factor"/>
          <c:yMode val="factor"/>
          <c:x val="-0.378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175"/>
          <c:y val="0.2325"/>
          <c:w val="0.51475"/>
          <c:h val="0.67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6B2DC"/>
              </a:solidFill>
            </c:spPr>
          </c:dPt>
          <c:dPt>
            <c:idx val="4"/>
            <c:spPr>
              <a:solidFill>
                <a:srgbClr val="FEE2B8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'1.4.1.1'!$C$190:$C$196</c:f>
              <c:strCache/>
            </c:strRef>
          </c:cat>
          <c:val>
            <c:numRef>
              <c:f>'1.4.1.1'!$D$190:$D$196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335C85"/>
      </a:solidFill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Distribució per àrea d'estudis</a:t>
            </a:r>
          </a:p>
        </c:rich>
      </c:tx>
      <c:layout>
        <c:manualLayout>
          <c:xMode val="factor"/>
          <c:yMode val="factor"/>
          <c:x val="-0.341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2"/>
          <c:y val="0.2465"/>
          <c:w val="0.4235"/>
          <c:h val="0.65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6B2DC"/>
              </a:solidFill>
            </c:spPr>
          </c:dPt>
          <c:dPt>
            <c:idx val="4"/>
            <c:spPr>
              <a:solidFill>
                <a:srgbClr val="FEE2B8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'1.4.1.1'!$I$189:$I$193</c:f>
              <c:strCache/>
            </c:strRef>
          </c:cat>
          <c:val>
            <c:numRef>
              <c:f>'1.4.1.1'!$K$189:$K$193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335C85"/>
      </a:solidFill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4325"/>
          <c:w val="0.9415"/>
          <c:h val="0.8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'1.4.1.1'!$G$213</c:f>
              <c:strCache>
                <c:ptCount val="1"/>
                <c:pt idx="0">
                  <c:v>2000-2001</c:v>
                </c:pt>
              </c:strCache>
            </c:strRef>
          </c:tx>
          <c:spPr>
            <a:solidFill>
              <a:srgbClr val="FEE2B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'1.4.1.1'!$C$214:$C$217</c:f>
              <c:strCache/>
            </c:strRef>
          </c:cat>
          <c:val>
            <c:numRef>
              <c:f>'1.4.1.1'!$G$214:$G$217</c:f>
              <c:numCache/>
            </c:numRef>
          </c:val>
        </c:ser>
        <c:ser>
          <c:idx val="2"/>
          <c:order val="1"/>
          <c:tx>
            <c:strRef>
              <c:f>'1.4.1.1'!$H$213</c:f>
              <c:strCache>
                <c:ptCount val="1"/>
                <c:pt idx="0">
                  <c:v>2001-2002</c:v>
                </c:pt>
              </c:strCache>
            </c:strRef>
          </c:tx>
          <c:spPr>
            <a:solidFill>
              <a:srgbClr val="80206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'1.4.1.1'!$C$214:$C$217</c:f>
              <c:strCache/>
            </c:strRef>
          </c:cat>
          <c:val>
            <c:numRef>
              <c:f>'1.4.1.1'!$H$214:$H$217</c:f>
              <c:numCache/>
            </c:numRef>
          </c:val>
        </c:ser>
        <c:ser>
          <c:idx val="3"/>
          <c:order val="2"/>
          <c:tx>
            <c:strRef>
              <c:f>'1.4.1.1'!$I$213</c:f>
              <c:strCache>
                <c:ptCount val="1"/>
                <c:pt idx="0">
                  <c:v>2002-2003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'1.4.1.1'!$C$214:$C$217</c:f>
              <c:strCache/>
            </c:strRef>
          </c:cat>
          <c:val>
            <c:numRef>
              <c:f>'1.4.1.1'!$I$214:$I$217</c:f>
              <c:numCache/>
            </c:numRef>
          </c:val>
        </c:ser>
        <c:ser>
          <c:idx val="4"/>
          <c:order val="3"/>
          <c:tx>
            <c:strRef>
              <c:f>'1.4.1.1'!$J$213</c:f>
              <c:strCache>
                <c:ptCount val="1"/>
                <c:pt idx="0">
                  <c:v>2003-2004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'1.4.1.1'!$C$214:$C$217</c:f>
              <c:strCache/>
            </c:strRef>
          </c:cat>
          <c:val>
            <c:numRef>
              <c:f>'1.4.1.1'!$J$214:$J$217</c:f>
              <c:numCache/>
            </c:numRef>
          </c:val>
        </c:ser>
        <c:ser>
          <c:idx val="0"/>
          <c:order val="4"/>
          <c:tx>
            <c:strRef>
              <c:f>'1.4.1.1'!$K$213</c:f>
              <c:strCache>
                <c:ptCount val="1"/>
                <c:pt idx="0">
                  <c:v>2004-2005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'1.4.1.1'!$C$214:$C$217</c:f>
              <c:strCache/>
            </c:strRef>
          </c:cat>
          <c:val>
            <c:numRef>
              <c:f>'1.4.1.1'!$K$214:$K$217</c:f>
              <c:numCache/>
            </c:numRef>
          </c:val>
        </c:ser>
        <c:gapWidth val="120"/>
        <c:axId val="40071673"/>
        <c:axId val="25100738"/>
      </c:barChart>
      <c:catAx>
        <c:axId val="40071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5C85"/>
            </a:solidFill>
          </a:ln>
        </c:spPr>
        <c:crossAx val="25100738"/>
        <c:crosses val="autoZero"/>
        <c:auto val="1"/>
        <c:lblOffset val="100"/>
        <c:noMultiLvlLbl val="0"/>
      </c:catAx>
      <c:valAx>
        <c:axId val="25100738"/>
        <c:scaling>
          <c:orientation val="minMax"/>
          <c:max val="55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335C85"/>
            </a:solidFill>
          </a:ln>
        </c:spPr>
        <c:crossAx val="40071673"/>
        <c:crossesAt val="1"/>
        <c:crossBetween val="between"/>
        <c:dispUnits/>
        <c:majorUnit val="500"/>
      </c:valAx>
      <c:spPr>
        <a:noFill/>
        <a:ln w="3175">
          <a:solidFill>
            <a:srgbClr val="335C85"/>
          </a:solidFill>
        </a:ln>
      </c:spPr>
    </c:plotArea>
    <c:legend>
      <c:legendPos val="b"/>
      <c:layout>
        <c:manualLayout>
          <c:xMode val="edge"/>
          <c:yMode val="edge"/>
          <c:x val="0.19625"/>
          <c:y val="0.9045"/>
          <c:w val="0.53875"/>
          <c:h val="0.087"/>
        </c:manualLayout>
      </c:layout>
      <c:overlay val="0"/>
      <c:spPr>
        <a:ln w="3175">
          <a:solidFill>
            <a:srgbClr val="335C85"/>
          </a:solidFill>
        </a:ln>
      </c:spPr>
    </c:legend>
    <c:plotVisOnly val="1"/>
    <c:dispBlanksAs val="gap"/>
    <c:showDLblsOverMax val="0"/>
  </c:chart>
  <c:spPr>
    <a:ln w="3175">
      <a:solidFill>
        <a:srgbClr val="335C85"/>
      </a:solidFill>
    </a:ln>
  </c:spPr>
  <c:txPr>
    <a:bodyPr vert="horz" rot="0"/>
    <a:lstStyle/>
    <a:p>
      <a:pPr>
        <a:defRPr lang="en-US" cap="none" sz="1025" b="0" i="0" u="none" baseline="0">
          <a:solidFill>
            <a:srgbClr val="335C85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99</xdr:row>
      <xdr:rowOff>85725</xdr:rowOff>
    </xdr:from>
    <xdr:to>
      <xdr:col>7</xdr:col>
      <xdr:colOff>123825</xdr:colOff>
      <xdr:row>122</xdr:row>
      <xdr:rowOff>95250</xdr:rowOff>
    </xdr:to>
    <xdr:graphicFrame>
      <xdr:nvGraphicFramePr>
        <xdr:cNvPr id="1" name="Chart 1"/>
        <xdr:cNvGraphicFramePr/>
      </xdr:nvGraphicFramePr>
      <xdr:xfrm>
        <a:off x="0" y="21774150"/>
        <a:ext cx="65532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485775</xdr:colOff>
      <xdr:row>99</xdr:row>
      <xdr:rowOff>104775</xdr:rowOff>
    </xdr:from>
    <xdr:to>
      <xdr:col>17</xdr:col>
      <xdr:colOff>352425</xdr:colOff>
      <xdr:row>122</xdr:row>
      <xdr:rowOff>123825</xdr:rowOff>
    </xdr:to>
    <xdr:graphicFrame>
      <xdr:nvGraphicFramePr>
        <xdr:cNvPr id="2" name="Chart 2"/>
        <xdr:cNvGraphicFramePr/>
      </xdr:nvGraphicFramePr>
      <xdr:xfrm>
        <a:off x="6915150" y="21793200"/>
        <a:ext cx="546735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127</xdr:row>
      <xdr:rowOff>123825</xdr:rowOff>
    </xdr:from>
    <xdr:to>
      <xdr:col>7</xdr:col>
      <xdr:colOff>114300</xdr:colOff>
      <xdr:row>150</xdr:row>
      <xdr:rowOff>152400</xdr:rowOff>
    </xdr:to>
    <xdr:graphicFrame>
      <xdr:nvGraphicFramePr>
        <xdr:cNvPr id="3" name="Chart 3"/>
        <xdr:cNvGraphicFramePr/>
      </xdr:nvGraphicFramePr>
      <xdr:xfrm>
        <a:off x="0" y="26536650"/>
        <a:ext cx="6543675" cy="375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485775</xdr:colOff>
      <xdr:row>127</xdr:row>
      <xdr:rowOff>104775</xdr:rowOff>
    </xdr:from>
    <xdr:to>
      <xdr:col>17</xdr:col>
      <xdr:colOff>381000</xdr:colOff>
      <xdr:row>150</xdr:row>
      <xdr:rowOff>142875</xdr:rowOff>
    </xdr:to>
    <xdr:graphicFrame>
      <xdr:nvGraphicFramePr>
        <xdr:cNvPr id="4" name="Chart 4"/>
        <xdr:cNvGraphicFramePr/>
      </xdr:nvGraphicFramePr>
      <xdr:xfrm>
        <a:off x="6915150" y="26517600"/>
        <a:ext cx="5495925" cy="3762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183</xdr:row>
      <xdr:rowOff>57150</xdr:rowOff>
    </xdr:from>
    <xdr:to>
      <xdr:col>7</xdr:col>
      <xdr:colOff>76200</xdr:colOff>
      <xdr:row>206</xdr:row>
      <xdr:rowOff>95250</xdr:rowOff>
    </xdr:to>
    <xdr:graphicFrame>
      <xdr:nvGraphicFramePr>
        <xdr:cNvPr id="5" name="Chart 5"/>
        <xdr:cNvGraphicFramePr/>
      </xdr:nvGraphicFramePr>
      <xdr:xfrm>
        <a:off x="38100" y="37280850"/>
        <a:ext cx="6467475" cy="3762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314325</xdr:colOff>
      <xdr:row>183</xdr:row>
      <xdr:rowOff>47625</xdr:rowOff>
    </xdr:from>
    <xdr:to>
      <xdr:col>17</xdr:col>
      <xdr:colOff>504825</xdr:colOff>
      <xdr:row>206</xdr:row>
      <xdr:rowOff>104775</xdr:rowOff>
    </xdr:to>
    <xdr:graphicFrame>
      <xdr:nvGraphicFramePr>
        <xdr:cNvPr id="6" name="Chart 6"/>
        <xdr:cNvGraphicFramePr/>
      </xdr:nvGraphicFramePr>
      <xdr:xfrm>
        <a:off x="6743700" y="37271325"/>
        <a:ext cx="5791200" cy="3781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212</xdr:row>
      <xdr:rowOff>85725</xdr:rowOff>
    </xdr:from>
    <xdr:to>
      <xdr:col>17</xdr:col>
      <xdr:colOff>485775</xdr:colOff>
      <xdr:row>238</xdr:row>
      <xdr:rowOff>76200</xdr:rowOff>
    </xdr:to>
    <xdr:graphicFrame>
      <xdr:nvGraphicFramePr>
        <xdr:cNvPr id="7" name="Chart 9"/>
        <xdr:cNvGraphicFramePr/>
      </xdr:nvGraphicFramePr>
      <xdr:xfrm>
        <a:off x="0" y="41929050"/>
        <a:ext cx="12515850" cy="4200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3atramesa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1atramesa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Comu\Disc%20D\COMU\DOCENCIA\ESTUDIA\Est0001\Estudiants_SAP_0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AE\APAE-COMU\SUPORT\LLIBREDA\Lldades%202006\taules\14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udiants (00-01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4.1.1"/>
    </sheetNames>
    <sheetDataSet>
      <sheetData sheetId="0">
        <row r="11">
          <cell r="F11">
            <v>48</v>
          </cell>
        </row>
        <row r="12">
          <cell r="F12">
            <v>263</v>
          </cell>
        </row>
        <row r="13">
          <cell r="F13">
            <v>130</v>
          </cell>
        </row>
        <row r="14">
          <cell r="F14">
            <v>277</v>
          </cell>
        </row>
        <row r="15">
          <cell r="F15">
            <v>295</v>
          </cell>
        </row>
        <row r="16">
          <cell r="F16">
            <v>48</v>
          </cell>
        </row>
        <row r="17">
          <cell r="F17">
            <v>91</v>
          </cell>
        </row>
        <row r="18">
          <cell r="F18">
            <v>25</v>
          </cell>
        </row>
        <row r="19">
          <cell r="F19">
            <v>158</v>
          </cell>
        </row>
        <row r="20">
          <cell r="F20">
            <v>151</v>
          </cell>
        </row>
        <row r="32">
          <cell r="F32">
            <v>1</v>
          </cell>
        </row>
        <row r="33">
          <cell r="F33">
            <v>26</v>
          </cell>
        </row>
        <row r="34">
          <cell r="F34">
            <v>62</v>
          </cell>
        </row>
        <row r="35">
          <cell r="F35">
            <v>30</v>
          </cell>
        </row>
        <row r="36">
          <cell r="F36">
            <v>99</v>
          </cell>
        </row>
        <row r="37">
          <cell r="F37">
            <v>31</v>
          </cell>
        </row>
        <row r="38">
          <cell r="F38">
            <v>42</v>
          </cell>
        </row>
        <row r="39">
          <cell r="F39">
            <v>22</v>
          </cell>
        </row>
        <row r="40">
          <cell r="F40">
            <v>18</v>
          </cell>
        </row>
        <row r="41">
          <cell r="F41">
            <v>8</v>
          </cell>
        </row>
        <row r="42">
          <cell r="F42">
            <v>29</v>
          </cell>
        </row>
        <row r="43">
          <cell r="F43">
            <v>14</v>
          </cell>
        </row>
        <row r="44">
          <cell r="F44">
            <v>54</v>
          </cell>
        </row>
        <row r="45">
          <cell r="F45">
            <v>13</v>
          </cell>
        </row>
        <row r="46">
          <cell r="F46">
            <v>5</v>
          </cell>
        </row>
        <row r="47">
          <cell r="F47">
            <v>48</v>
          </cell>
        </row>
        <row r="48">
          <cell r="F48">
            <v>1</v>
          </cell>
        </row>
        <row r="49">
          <cell r="F49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S240"/>
  <sheetViews>
    <sheetView showGridLines="0" showZeros="0" tabSelected="1" zoomScale="80" zoomScaleNormal="80" workbookViewId="0" topLeftCell="A1">
      <selection activeCell="A1" sqref="A1:E1"/>
    </sheetView>
  </sheetViews>
  <sheetFormatPr defaultColWidth="11.421875" defaultRowHeight="12.75"/>
  <cols>
    <col min="1" max="1" width="0.9921875" style="5" customWidth="1"/>
    <col min="2" max="2" width="4.421875" style="3" customWidth="1"/>
    <col min="3" max="3" width="15.140625" style="1" customWidth="1"/>
    <col min="4" max="4" width="4.140625" style="1" customWidth="1"/>
    <col min="5" max="5" width="53.28125" style="2" customWidth="1"/>
    <col min="6" max="6" width="9.00390625" style="3" customWidth="1"/>
    <col min="7" max="7" width="9.421875" style="3" customWidth="1"/>
    <col min="8" max="8" width="11.00390625" style="3" bestFit="1" customWidth="1"/>
    <col min="9" max="9" width="8.421875" style="3" customWidth="1"/>
    <col min="10" max="10" width="7.7109375" style="3" customWidth="1"/>
    <col min="11" max="11" width="9.57421875" style="3" bestFit="1" customWidth="1"/>
    <col min="12" max="12" width="7.57421875" style="3" customWidth="1"/>
    <col min="13" max="13" width="8.140625" style="3" customWidth="1"/>
    <col min="14" max="14" width="9.28125" style="3" bestFit="1" customWidth="1"/>
    <col min="15" max="15" width="7.7109375" style="3" customWidth="1"/>
    <col min="16" max="16" width="6.57421875" style="3" customWidth="1"/>
    <col min="17" max="17" width="8.00390625" style="3" customWidth="1"/>
    <col min="18" max="18" width="9.140625" style="4" customWidth="1"/>
    <col min="19" max="19" width="0.5625" style="5" customWidth="1"/>
    <col min="20" max="16384" width="11.421875" style="5" customWidth="1"/>
  </cols>
  <sheetData>
    <row r="1" spans="1:19" s="91" customFormat="1" ht="13.5" thickBot="1">
      <c r="A1" s="181" t="s">
        <v>133</v>
      </c>
      <c r="B1" s="181"/>
      <c r="C1" s="181"/>
      <c r="D1" s="181"/>
      <c r="E1" s="181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s="91" customFormat="1" ht="13.5" thickBot="1">
      <c r="A2" s="181" t="s">
        <v>134</v>
      </c>
      <c r="B2" s="181"/>
      <c r="C2" s="181"/>
      <c r="D2" s="181"/>
      <c r="E2" s="181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1:19" s="42" customFormat="1" ht="8.25" customHeight="1" thickBot="1">
      <c r="A3" s="41"/>
      <c r="B3" s="46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5" ht="12.75">
      <c r="A4" s="181" t="s">
        <v>75</v>
      </c>
      <c r="B4" s="181"/>
      <c r="C4" s="181"/>
      <c r="D4" s="181"/>
      <c r="E4" s="181"/>
    </row>
    <row r="5" ht="9" customHeight="1" thickBot="1">
      <c r="B5" s="93"/>
    </row>
    <row r="6" spans="1:19" s="91" customFormat="1" ht="13.5" thickBot="1">
      <c r="A6" s="181" t="s">
        <v>145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93"/>
    </row>
    <row r="7" spans="1:19" s="42" customFormat="1" ht="8.25" customHeight="1" thickBot="1">
      <c r="A7" s="41"/>
      <c r="B7" s="46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</row>
    <row r="8" spans="1:19" ht="3.75" customHeight="1" thickBot="1">
      <c r="A8" s="30"/>
      <c r="B8" s="18"/>
      <c r="C8" s="17"/>
      <c r="D8" s="17"/>
      <c r="E8" s="16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9"/>
      <c r="S8" s="27"/>
    </row>
    <row r="9" spans="1:19" ht="28.5" customHeight="1" thickBot="1">
      <c r="A9" s="26"/>
      <c r="B9" s="180" t="s">
        <v>146</v>
      </c>
      <c r="C9" s="165"/>
      <c r="D9" s="174" t="s">
        <v>0</v>
      </c>
      <c r="E9" s="190"/>
      <c r="F9" s="186" t="s">
        <v>132</v>
      </c>
      <c r="G9" s="187"/>
      <c r="H9" s="188"/>
      <c r="I9" s="165" t="s">
        <v>1</v>
      </c>
      <c r="J9" s="165"/>
      <c r="K9" s="165"/>
      <c r="L9" s="165"/>
      <c r="M9" s="165"/>
      <c r="N9" s="165"/>
      <c r="O9" s="165"/>
      <c r="P9" s="165"/>
      <c r="Q9" s="165"/>
      <c r="R9" s="165" t="s">
        <v>2</v>
      </c>
      <c r="S9" s="20"/>
    </row>
    <row r="10" spans="1:19" ht="21.75" customHeight="1" thickBot="1">
      <c r="A10" s="26"/>
      <c r="B10" s="165"/>
      <c r="C10" s="165"/>
      <c r="D10" s="191"/>
      <c r="E10" s="192"/>
      <c r="F10" s="131" t="s">
        <v>4</v>
      </c>
      <c r="G10" s="133" t="s">
        <v>3</v>
      </c>
      <c r="H10" s="134" t="s">
        <v>51</v>
      </c>
      <c r="I10" s="31" t="s">
        <v>5</v>
      </c>
      <c r="J10" s="31">
        <v>22</v>
      </c>
      <c r="K10" s="31">
        <v>23</v>
      </c>
      <c r="L10" s="31">
        <v>24</v>
      </c>
      <c r="M10" s="31">
        <v>25</v>
      </c>
      <c r="N10" s="31">
        <v>26</v>
      </c>
      <c r="O10" s="31">
        <v>27</v>
      </c>
      <c r="P10" s="31">
        <v>28</v>
      </c>
      <c r="Q10" s="31" t="s">
        <v>6</v>
      </c>
      <c r="R10" s="165"/>
      <c r="S10" s="20"/>
    </row>
    <row r="11" spans="1:19" ht="19.5" customHeight="1" thickBot="1">
      <c r="A11" s="26"/>
      <c r="B11" s="47">
        <v>200</v>
      </c>
      <c r="C11" s="32" t="s">
        <v>7</v>
      </c>
      <c r="D11" s="47" t="s">
        <v>8</v>
      </c>
      <c r="E11" s="32" t="s">
        <v>77</v>
      </c>
      <c r="F11" s="33">
        <v>15</v>
      </c>
      <c r="G11" s="33">
        <v>33</v>
      </c>
      <c r="H11" s="33">
        <f>SUM(F11:G11)</f>
        <v>48</v>
      </c>
      <c r="I11" s="98">
        <v>0</v>
      </c>
      <c r="J11" s="98">
        <v>0</v>
      </c>
      <c r="K11" s="112">
        <v>19</v>
      </c>
      <c r="L11" s="112">
        <v>16</v>
      </c>
      <c r="M11" s="112">
        <v>8</v>
      </c>
      <c r="N11" s="112">
        <v>1</v>
      </c>
      <c r="O11" s="112">
        <v>1</v>
      </c>
      <c r="P11" s="112">
        <v>1</v>
      </c>
      <c r="Q11" s="112">
        <v>2</v>
      </c>
      <c r="R11" s="98">
        <v>28.38</v>
      </c>
      <c r="S11" s="20"/>
    </row>
    <row r="12" spans="1:19" ht="19.5" customHeight="1" thickBot="1">
      <c r="A12" s="26"/>
      <c r="B12" s="48" t="s">
        <v>9</v>
      </c>
      <c r="C12" s="34" t="s">
        <v>10</v>
      </c>
      <c r="D12" s="48" t="s">
        <v>8</v>
      </c>
      <c r="E12" s="34" t="s">
        <v>78</v>
      </c>
      <c r="F12" s="35">
        <v>132</v>
      </c>
      <c r="G12" s="35">
        <v>131</v>
      </c>
      <c r="H12" s="35">
        <f aca="true" t="shared" si="0" ref="H12:H20">SUM(F12:G12)</f>
        <v>263</v>
      </c>
      <c r="I12" s="99">
        <v>0</v>
      </c>
      <c r="J12" s="99">
        <v>0</v>
      </c>
      <c r="K12" s="113">
        <v>0</v>
      </c>
      <c r="L12" s="113">
        <v>8</v>
      </c>
      <c r="M12" s="113">
        <v>39</v>
      </c>
      <c r="N12" s="113">
        <v>67</v>
      </c>
      <c r="O12" s="113">
        <v>55</v>
      </c>
      <c r="P12" s="113">
        <v>22</v>
      </c>
      <c r="Q12" s="113">
        <v>72</v>
      </c>
      <c r="R12" s="99">
        <v>34.95</v>
      </c>
      <c r="S12" s="20"/>
    </row>
    <row r="13" spans="1:19" s="73" customFormat="1" ht="19.5" customHeight="1" thickBot="1">
      <c r="A13" s="86"/>
      <c r="B13" s="70">
        <v>220</v>
      </c>
      <c r="C13" s="96" t="s">
        <v>76</v>
      </c>
      <c r="D13" s="102" t="s">
        <v>8</v>
      </c>
      <c r="E13" s="96" t="s">
        <v>79</v>
      </c>
      <c r="F13" s="72">
        <v>32</v>
      </c>
      <c r="G13" s="72">
        <v>98</v>
      </c>
      <c r="H13" s="72">
        <f t="shared" si="0"/>
        <v>130</v>
      </c>
      <c r="I13" s="98">
        <v>0</v>
      </c>
      <c r="J13" s="98">
        <v>0</v>
      </c>
      <c r="K13" s="112">
        <v>3</v>
      </c>
      <c r="L13" s="112">
        <v>17</v>
      </c>
      <c r="M13" s="112">
        <v>25</v>
      </c>
      <c r="N13" s="112">
        <v>27</v>
      </c>
      <c r="O13" s="112">
        <v>20</v>
      </c>
      <c r="P13" s="112">
        <v>11</v>
      </c>
      <c r="Q13" s="112">
        <v>27</v>
      </c>
      <c r="R13" s="98">
        <v>28.92</v>
      </c>
      <c r="S13" s="20"/>
    </row>
    <row r="14" spans="1:19" s="73" customFormat="1" ht="19.5" customHeight="1" thickBot="1">
      <c r="A14" s="86"/>
      <c r="B14" s="75" t="s">
        <v>11</v>
      </c>
      <c r="C14" s="76" t="s">
        <v>12</v>
      </c>
      <c r="D14" s="75" t="s">
        <v>8</v>
      </c>
      <c r="E14" s="76" t="s">
        <v>80</v>
      </c>
      <c r="F14" s="97">
        <v>43</v>
      </c>
      <c r="G14" s="97">
        <v>234</v>
      </c>
      <c r="H14" s="97">
        <f t="shared" si="0"/>
        <v>277</v>
      </c>
      <c r="I14" s="99">
        <v>0</v>
      </c>
      <c r="J14" s="99">
        <v>0</v>
      </c>
      <c r="K14" s="113">
        <v>4</v>
      </c>
      <c r="L14" s="113">
        <v>66</v>
      </c>
      <c r="M14" s="113">
        <v>81</v>
      </c>
      <c r="N14" s="113">
        <v>60</v>
      </c>
      <c r="O14" s="113">
        <v>30</v>
      </c>
      <c r="P14" s="113">
        <v>16</v>
      </c>
      <c r="Q14" s="113">
        <v>20</v>
      </c>
      <c r="R14" s="99">
        <v>32.25</v>
      </c>
      <c r="S14" s="20"/>
    </row>
    <row r="15" spans="1:19" s="73" customFormat="1" ht="19.5" customHeight="1" thickBot="1">
      <c r="A15" s="86"/>
      <c r="B15" s="70">
        <v>240</v>
      </c>
      <c r="C15" s="71" t="s">
        <v>13</v>
      </c>
      <c r="D15" s="70" t="s">
        <v>8</v>
      </c>
      <c r="E15" s="71" t="s">
        <v>79</v>
      </c>
      <c r="F15" s="72">
        <v>66</v>
      </c>
      <c r="G15" s="72">
        <v>229</v>
      </c>
      <c r="H15" s="72">
        <f t="shared" si="0"/>
        <v>295</v>
      </c>
      <c r="I15" s="98">
        <v>0</v>
      </c>
      <c r="J15" s="98">
        <v>0</v>
      </c>
      <c r="K15" s="112">
        <v>7</v>
      </c>
      <c r="L15" s="112">
        <v>99</v>
      </c>
      <c r="M15" s="112">
        <v>84</v>
      </c>
      <c r="N15" s="112">
        <v>43</v>
      </c>
      <c r="O15" s="112">
        <v>28</v>
      </c>
      <c r="P15" s="112">
        <v>11</v>
      </c>
      <c r="Q15" s="112">
        <v>23</v>
      </c>
      <c r="R15" s="98">
        <v>35.71</v>
      </c>
      <c r="S15" s="20"/>
    </row>
    <row r="16" spans="1:19" s="73" customFormat="1" ht="19.5" customHeight="1" thickBot="1">
      <c r="A16" s="86"/>
      <c r="B16" s="75">
        <v>240</v>
      </c>
      <c r="C16" s="76" t="s">
        <v>13</v>
      </c>
      <c r="D16" s="75" t="s">
        <v>14</v>
      </c>
      <c r="E16" s="76" t="s">
        <v>81</v>
      </c>
      <c r="F16" s="97">
        <v>30</v>
      </c>
      <c r="G16" s="97">
        <v>18</v>
      </c>
      <c r="H16" s="97">
        <f t="shared" si="0"/>
        <v>48</v>
      </c>
      <c r="I16" s="99">
        <v>0</v>
      </c>
      <c r="J16" s="99">
        <v>0</v>
      </c>
      <c r="K16" s="113">
        <v>7</v>
      </c>
      <c r="L16" s="113">
        <v>16</v>
      </c>
      <c r="M16" s="113">
        <v>17</v>
      </c>
      <c r="N16" s="113">
        <v>4</v>
      </c>
      <c r="O16" s="113">
        <v>4</v>
      </c>
      <c r="P16" s="113">
        <v>0</v>
      </c>
      <c r="Q16" s="113">
        <v>0</v>
      </c>
      <c r="R16" s="99">
        <v>25</v>
      </c>
      <c r="S16" s="20"/>
    </row>
    <row r="17" spans="1:19" s="73" customFormat="1" ht="19.5" customHeight="1" thickBot="1">
      <c r="A17" s="86"/>
      <c r="B17" s="67">
        <v>250</v>
      </c>
      <c r="C17" s="68" t="s">
        <v>15</v>
      </c>
      <c r="D17" s="67" t="s">
        <v>8</v>
      </c>
      <c r="E17" s="68" t="s">
        <v>82</v>
      </c>
      <c r="F17" s="69">
        <v>24</v>
      </c>
      <c r="G17" s="69">
        <v>67</v>
      </c>
      <c r="H17" s="69">
        <f t="shared" si="0"/>
        <v>91</v>
      </c>
      <c r="I17" s="98">
        <v>0</v>
      </c>
      <c r="J17" s="98">
        <v>0</v>
      </c>
      <c r="K17" s="112">
        <v>0</v>
      </c>
      <c r="L17" s="112">
        <v>5</v>
      </c>
      <c r="M17" s="112">
        <v>31</v>
      </c>
      <c r="N17" s="112">
        <v>26</v>
      </c>
      <c r="O17" s="112">
        <v>14</v>
      </c>
      <c r="P17" s="112">
        <v>8</v>
      </c>
      <c r="Q17" s="112">
        <v>7</v>
      </c>
      <c r="R17" s="98">
        <v>30.13</v>
      </c>
      <c r="S17" s="20"/>
    </row>
    <row r="18" spans="1:19" s="73" customFormat="1" ht="19.5" customHeight="1" thickBot="1">
      <c r="A18" s="86"/>
      <c r="B18" s="63">
        <v>250</v>
      </c>
      <c r="C18" s="66" t="s">
        <v>15</v>
      </c>
      <c r="D18" s="63" t="s">
        <v>14</v>
      </c>
      <c r="E18" s="66" t="s">
        <v>83</v>
      </c>
      <c r="F18" s="65">
        <v>13</v>
      </c>
      <c r="G18" s="65">
        <v>12</v>
      </c>
      <c r="H18" s="65">
        <f t="shared" si="0"/>
        <v>25</v>
      </c>
      <c r="I18" s="99">
        <v>0</v>
      </c>
      <c r="J18" s="99">
        <v>0</v>
      </c>
      <c r="K18" s="113">
        <v>0</v>
      </c>
      <c r="L18" s="113">
        <v>1</v>
      </c>
      <c r="M18" s="113">
        <v>2</v>
      </c>
      <c r="N18" s="113">
        <v>4</v>
      </c>
      <c r="O18" s="113">
        <v>5</v>
      </c>
      <c r="P18" s="113">
        <v>4</v>
      </c>
      <c r="Q18" s="113">
        <v>9</v>
      </c>
      <c r="R18" s="99">
        <v>28</v>
      </c>
      <c r="S18" s="20"/>
    </row>
    <row r="19" spans="1:19" s="73" customFormat="1" ht="19.5" customHeight="1" thickBot="1">
      <c r="A19" s="86"/>
      <c r="B19" s="67" t="s">
        <v>16</v>
      </c>
      <c r="C19" s="68" t="s">
        <v>17</v>
      </c>
      <c r="D19" s="67" t="s">
        <v>18</v>
      </c>
      <c r="E19" s="68" t="s">
        <v>84</v>
      </c>
      <c r="F19" s="69">
        <v>17</v>
      </c>
      <c r="G19" s="69">
        <v>141</v>
      </c>
      <c r="H19" s="69">
        <f t="shared" si="0"/>
        <v>158</v>
      </c>
      <c r="I19" s="98">
        <v>0</v>
      </c>
      <c r="J19" s="98">
        <v>0</v>
      </c>
      <c r="K19" s="112">
        <v>12</v>
      </c>
      <c r="L19" s="112">
        <v>21</v>
      </c>
      <c r="M19" s="112">
        <v>40</v>
      </c>
      <c r="N19" s="112">
        <v>33</v>
      </c>
      <c r="O19" s="112">
        <v>21</v>
      </c>
      <c r="P19" s="112">
        <v>11</v>
      </c>
      <c r="Q19" s="112">
        <v>20</v>
      </c>
      <c r="R19" s="98">
        <v>29.79</v>
      </c>
      <c r="S19" s="20"/>
    </row>
    <row r="20" spans="1:19" s="73" customFormat="1" ht="19.5" customHeight="1" thickBot="1">
      <c r="A20" s="86"/>
      <c r="B20" s="75" t="s">
        <v>20</v>
      </c>
      <c r="C20" s="76" t="s">
        <v>21</v>
      </c>
      <c r="D20" s="75" t="s">
        <v>8</v>
      </c>
      <c r="E20" s="76" t="s">
        <v>78</v>
      </c>
      <c r="F20" s="97">
        <v>75</v>
      </c>
      <c r="G20" s="97">
        <v>76</v>
      </c>
      <c r="H20" s="97">
        <f t="shared" si="0"/>
        <v>151</v>
      </c>
      <c r="I20" s="99">
        <v>0</v>
      </c>
      <c r="J20" s="99">
        <v>0</v>
      </c>
      <c r="K20" s="113">
        <v>0</v>
      </c>
      <c r="L20" s="113">
        <v>10</v>
      </c>
      <c r="M20" s="113">
        <v>27</v>
      </c>
      <c r="N20" s="113">
        <v>28</v>
      </c>
      <c r="O20" s="113">
        <v>27</v>
      </c>
      <c r="P20" s="113">
        <v>23</v>
      </c>
      <c r="Q20" s="113">
        <v>36</v>
      </c>
      <c r="R20" s="99">
        <v>34.06</v>
      </c>
      <c r="S20" s="20"/>
    </row>
    <row r="21" spans="1:19" ht="19.5" customHeight="1" thickBot="1">
      <c r="A21" s="26"/>
      <c r="B21" s="166" t="s">
        <v>147</v>
      </c>
      <c r="C21" s="167"/>
      <c r="D21" s="167"/>
      <c r="E21" s="168"/>
      <c r="F21" s="39">
        <f aca="true" t="shared" si="1" ref="F21:Q21">SUM(F11:F20)</f>
        <v>447</v>
      </c>
      <c r="G21" s="39">
        <f t="shared" si="1"/>
        <v>1039</v>
      </c>
      <c r="H21" s="39">
        <f>SUM(H11:H20)</f>
        <v>1486</v>
      </c>
      <c r="I21" s="100" t="s">
        <v>85</v>
      </c>
      <c r="J21" s="100" t="s">
        <v>85</v>
      </c>
      <c r="K21" s="39">
        <f t="shared" si="1"/>
        <v>52</v>
      </c>
      <c r="L21" s="39">
        <f t="shared" si="1"/>
        <v>259</v>
      </c>
      <c r="M21" s="39">
        <f t="shared" si="1"/>
        <v>354</v>
      </c>
      <c r="N21" s="39">
        <f t="shared" si="1"/>
        <v>293</v>
      </c>
      <c r="O21" s="39">
        <f t="shared" si="1"/>
        <v>205</v>
      </c>
      <c r="P21" s="39">
        <f t="shared" si="1"/>
        <v>107</v>
      </c>
      <c r="Q21" s="39">
        <f t="shared" si="1"/>
        <v>216</v>
      </c>
      <c r="R21" s="103">
        <v>31.78</v>
      </c>
      <c r="S21" s="20"/>
    </row>
    <row r="22" spans="1:19" ht="19.5" customHeight="1" thickBot="1">
      <c r="A22" s="26"/>
      <c r="B22" s="171" t="s">
        <v>148</v>
      </c>
      <c r="C22" s="172"/>
      <c r="D22" s="172"/>
      <c r="E22" s="173"/>
      <c r="F22" s="132">
        <f>F21/$H$21</f>
        <v>0.30080753701211305</v>
      </c>
      <c r="G22" s="132">
        <f>G21/$H$21</f>
        <v>0.699192462987887</v>
      </c>
      <c r="H22" s="160">
        <v>1</v>
      </c>
      <c r="I22" s="101" t="s">
        <v>85</v>
      </c>
      <c r="J22" s="101" t="s">
        <v>85</v>
      </c>
      <c r="K22" s="138">
        <f>K21/$H$21</f>
        <v>0.034993270524899055</v>
      </c>
      <c r="L22" s="138">
        <f aca="true" t="shared" si="2" ref="L22:Q22">L21/$H$21</f>
        <v>0.17429340511440108</v>
      </c>
      <c r="M22" s="138">
        <f t="shared" si="2"/>
        <v>0.23822341857335128</v>
      </c>
      <c r="N22" s="138">
        <f t="shared" si="2"/>
        <v>0.1971736204576043</v>
      </c>
      <c r="O22" s="138">
        <f t="shared" si="2"/>
        <v>0.1379542395693136</v>
      </c>
      <c r="P22" s="138">
        <f t="shared" si="2"/>
        <v>0.07200538358008075</v>
      </c>
      <c r="Q22" s="138">
        <f t="shared" si="2"/>
        <v>0.14535666218034993</v>
      </c>
      <c r="R22" s="38"/>
      <c r="S22" s="20"/>
    </row>
    <row r="23" spans="1:19" ht="3.75" customHeight="1">
      <c r="A23" s="29"/>
      <c r="B23" s="23"/>
      <c r="C23" s="22"/>
      <c r="D23" s="22"/>
      <c r="E23" s="21"/>
      <c r="F23" s="23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  <c r="S23" s="28"/>
    </row>
    <row r="24" spans="7:17" ht="12.75"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7:17" ht="12.75"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6:17" ht="13.5" thickBot="1">
      <c r="F26" s="84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9" s="91" customFormat="1" ht="13.5" thickBot="1">
      <c r="A27" s="178" t="s">
        <v>149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90"/>
    </row>
    <row r="28" spans="1:19" s="42" customFormat="1" ht="8.25" customHeight="1" thickBot="1">
      <c r="A28" s="41"/>
      <c r="B28" s="46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1:19" ht="3.75" customHeight="1" thickBot="1">
      <c r="A29" s="30"/>
      <c r="B29" s="18"/>
      <c r="C29" s="17"/>
      <c r="D29" s="17"/>
      <c r="E29" s="16"/>
      <c r="F29" s="18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19"/>
      <c r="S29" s="27"/>
    </row>
    <row r="30" spans="1:19" ht="29.25" customHeight="1" thickBot="1">
      <c r="A30" s="26"/>
      <c r="B30" s="180" t="s">
        <v>146</v>
      </c>
      <c r="C30" s="165"/>
      <c r="D30" s="174" t="s">
        <v>0</v>
      </c>
      <c r="E30" s="175"/>
      <c r="F30" s="186" t="s">
        <v>132</v>
      </c>
      <c r="G30" s="187"/>
      <c r="H30" s="188"/>
      <c r="I30" s="165" t="s">
        <v>1</v>
      </c>
      <c r="J30" s="165"/>
      <c r="K30" s="165"/>
      <c r="L30" s="165"/>
      <c r="M30" s="165"/>
      <c r="N30" s="165"/>
      <c r="O30" s="165"/>
      <c r="P30" s="165"/>
      <c r="Q30" s="165"/>
      <c r="R30" s="165" t="s">
        <v>2</v>
      </c>
      <c r="S30" s="20"/>
    </row>
    <row r="31" spans="1:19" ht="19.5" customHeight="1" thickBot="1">
      <c r="A31" s="26"/>
      <c r="B31" s="165"/>
      <c r="C31" s="165"/>
      <c r="D31" s="176"/>
      <c r="E31" s="177"/>
      <c r="F31" s="131" t="s">
        <v>4</v>
      </c>
      <c r="G31" s="133" t="s">
        <v>3</v>
      </c>
      <c r="H31" s="134" t="s">
        <v>51</v>
      </c>
      <c r="I31" s="31" t="s">
        <v>5</v>
      </c>
      <c r="J31" s="31">
        <v>22</v>
      </c>
      <c r="K31" s="31">
        <v>23</v>
      </c>
      <c r="L31" s="31">
        <v>24</v>
      </c>
      <c r="M31" s="31">
        <v>25</v>
      </c>
      <c r="N31" s="31">
        <v>26</v>
      </c>
      <c r="O31" s="31">
        <v>27</v>
      </c>
      <c r="P31" s="31">
        <v>28</v>
      </c>
      <c r="Q31" s="31" t="s">
        <v>6</v>
      </c>
      <c r="R31" s="165"/>
      <c r="S31" s="20"/>
    </row>
    <row r="32" spans="1:19" ht="19.5" customHeight="1" thickBot="1">
      <c r="A32" s="26"/>
      <c r="B32" s="70">
        <v>200</v>
      </c>
      <c r="C32" s="71" t="s">
        <v>7</v>
      </c>
      <c r="D32" s="70" t="s">
        <v>8</v>
      </c>
      <c r="E32" s="71" t="s">
        <v>77</v>
      </c>
      <c r="F32" s="135">
        <v>0</v>
      </c>
      <c r="G32" s="71">
        <v>1</v>
      </c>
      <c r="H32" s="71">
        <f>SUM(F32:G32)</f>
        <v>1</v>
      </c>
      <c r="I32" s="104">
        <v>0</v>
      </c>
      <c r="J32" s="104">
        <v>0</v>
      </c>
      <c r="K32" s="135">
        <v>0</v>
      </c>
      <c r="L32" s="135">
        <v>0</v>
      </c>
      <c r="M32" s="135">
        <v>1</v>
      </c>
      <c r="N32" s="135">
        <v>0</v>
      </c>
      <c r="O32" s="135">
        <v>0</v>
      </c>
      <c r="P32" s="135">
        <v>0</v>
      </c>
      <c r="Q32" s="135">
        <v>0</v>
      </c>
      <c r="R32" s="104">
        <v>25</v>
      </c>
      <c r="S32" s="20"/>
    </row>
    <row r="33" spans="1:19" ht="19.5" customHeight="1" thickBot="1">
      <c r="A33" s="26"/>
      <c r="B33" s="75">
        <v>200</v>
      </c>
      <c r="C33" s="76" t="s">
        <v>7</v>
      </c>
      <c r="D33" s="75" t="s">
        <v>22</v>
      </c>
      <c r="E33" s="76" t="s">
        <v>86</v>
      </c>
      <c r="F33" s="113">
        <v>15</v>
      </c>
      <c r="G33" s="76">
        <v>11</v>
      </c>
      <c r="H33" s="76">
        <f aca="true" t="shared" si="3" ref="H33:H49">SUM(F33:G33)</f>
        <v>26</v>
      </c>
      <c r="I33" s="99">
        <v>0</v>
      </c>
      <c r="J33" s="99">
        <v>0</v>
      </c>
      <c r="K33" s="113">
        <v>1</v>
      </c>
      <c r="L33" s="113">
        <v>2</v>
      </c>
      <c r="M33" s="113">
        <v>3</v>
      </c>
      <c r="N33" s="113">
        <v>2</v>
      </c>
      <c r="O33" s="113">
        <v>5</v>
      </c>
      <c r="P33" s="113">
        <v>1</v>
      </c>
      <c r="Q33" s="113">
        <v>12</v>
      </c>
      <c r="R33" s="99">
        <v>29.25</v>
      </c>
      <c r="S33" s="20"/>
    </row>
    <row r="34" spans="1:19" ht="19.5" customHeight="1" thickBot="1">
      <c r="A34" s="26"/>
      <c r="B34" s="67">
        <v>220</v>
      </c>
      <c r="C34" s="74" t="s">
        <v>76</v>
      </c>
      <c r="D34" s="123" t="s">
        <v>8</v>
      </c>
      <c r="E34" s="74" t="s">
        <v>79</v>
      </c>
      <c r="F34" s="135">
        <v>6</v>
      </c>
      <c r="G34" s="68">
        <v>56</v>
      </c>
      <c r="H34" s="68">
        <f t="shared" si="3"/>
        <v>62</v>
      </c>
      <c r="I34" s="104">
        <v>0</v>
      </c>
      <c r="J34" s="104">
        <v>0</v>
      </c>
      <c r="K34" s="135">
        <v>1</v>
      </c>
      <c r="L34" s="135">
        <v>18</v>
      </c>
      <c r="M34" s="135">
        <v>11</v>
      </c>
      <c r="N34" s="135">
        <v>20</v>
      </c>
      <c r="O34" s="135">
        <v>5</v>
      </c>
      <c r="P34" s="135">
        <v>0</v>
      </c>
      <c r="Q34" s="135">
        <v>7</v>
      </c>
      <c r="R34" s="104">
        <v>27.89</v>
      </c>
      <c r="S34" s="20"/>
    </row>
    <row r="35" spans="1:19" ht="19.5" customHeight="1" thickBot="1">
      <c r="A35" s="86"/>
      <c r="B35" s="63" t="s">
        <v>23</v>
      </c>
      <c r="C35" s="64" t="s">
        <v>76</v>
      </c>
      <c r="D35" s="63" t="s">
        <v>18</v>
      </c>
      <c r="E35" s="66" t="s">
        <v>87</v>
      </c>
      <c r="F35" s="113">
        <v>1</v>
      </c>
      <c r="G35" s="66">
        <v>29</v>
      </c>
      <c r="H35" s="66">
        <f t="shared" si="3"/>
        <v>30</v>
      </c>
      <c r="I35" s="99">
        <v>0</v>
      </c>
      <c r="J35" s="99">
        <v>0</v>
      </c>
      <c r="K35" s="113">
        <v>0</v>
      </c>
      <c r="L35" s="113">
        <v>5</v>
      </c>
      <c r="M35" s="113">
        <v>3</v>
      </c>
      <c r="N35" s="113">
        <v>8</v>
      </c>
      <c r="O35" s="113">
        <v>4</v>
      </c>
      <c r="P35" s="113">
        <v>6</v>
      </c>
      <c r="Q35" s="113">
        <v>4</v>
      </c>
      <c r="R35" s="99">
        <v>28.25</v>
      </c>
      <c r="S35" s="20"/>
    </row>
    <row r="36" spans="1:19" ht="19.5" customHeight="1" thickBot="1">
      <c r="A36" s="86"/>
      <c r="B36" s="67">
        <v>220</v>
      </c>
      <c r="C36" s="74" t="s">
        <v>76</v>
      </c>
      <c r="D36" s="67" t="s">
        <v>22</v>
      </c>
      <c r="E36" s="68" t="s">
        <v>88</v>
      </c>
      <c r="F36" s="135">
        <v>16</v>
      </c>
      <c r="G36" s="68">
        <v>83</v>
      </c>
      <c r="H36" s="68">
        <f t="shared" si="3"/>
        <v>99</v>
      </c>
      <c r="I36" s="104">
        <v>0</v>
      </c>
      <c r="J36" s="104">
        <v>0</v>
      </c>
      <c r="K36" s="135">
        <v>0</v>
      </c>
      <c r="L36" s="135">
        <v>3</v>
      </c>
      <c r="M36" s="135">
        <v>12</v>
      </c>
      <c r="N36" s="135">
        <v>11</v>
      </c>
      <c r="O36" s="135">
        <v>20</v>
      </c>
      <c r="P36" s="135">
        <v>10</v>
      </c>
      <c r="Q36" s="135">
        <v>43</v>
      </c>
      <c r="R36" s="104">
        <v>34.06</v>
      </c>
      <c r="S36" s="20"/>
    </row>
    <row r="37" spans="1:19" ht="19.5" customHeight="1" thickBot="1">
      <c r="A37" s="86"/>
      <c r="B37" s="63" t="s">
        <v>11</v>
      </c>
      <c r="C37" s="66" t="s">
        <v>12</v>
      </c>
      <c r="D37" s="63" t="s">
        <v>8</v>
      </c>
      <c r="E37" s="66" t="s">
        <v>80</v>
      </c>
      <c r="F37" s="113">
        <v>2</v>
      </c>
      <c r="G37" s="66">
        <v>29</v>
      </c>
      <c r="H37" s="66">
        <f t="shared" si="3"/>
        <v>31</v>
      </c>
      <c r="I37" s="99">
        <v>0</v>
      </c>
      <c r="J37" s="99">
        <v>0</v>
      </c>
      <c r="K37" s="113">
        <v>0</v>
      </c>
      <c r="L37" s="113">
        <v>1</v>
      </c>
      <c r="M37" s="113">
        <v>3</v>
      </c>
      <c r="N37" s="113">
        <v>9</v>
      </c>
      <c r="O37" s="113">
        <v>8</v>
      </c>
      <c r="P37" s="113">
        <v>3</v>
      </c>
      <c r="Q37" s="113">
        <v>7</v>
      </c>
      <c r="R37" s="99">
        <v>28.22</v>
      </c>
      <c r="S37" s="20"/>
    </row>
    <row r="38" spans="1:19" ht="19.5" customHeight="1" thickBot="1">
      <c r="A38" s="86"/>
      <c r="B38" s="67" t="s">
        <v>11</v>
      </c>
      <c r="C38" s="68" t="s">
        <v>12</v>
      </c>
      <c r="D38" s="67" t="s">
        <v>18</v>
      </c>
      <c r="E38" s="68" t="s">
        <v>89</v>
      </c>
      <c r="F38" s="135">
        <v>2</v>
      </c>
      <c r="G38" s="68">
        <v>40</v>
      </c>
      <c r="H38" s="68">
        <f t="shared" si="3"/>
        <v>42</v>
      </c>
      <c r="I38" s="104">
        <v>0</v>
      </c>
      <c r="J38" s="104">
        <v>0</v>
      </c>
      <c r="K38" s="135">
        <v>0</v>
      </c>
      <c r="L38" s="135">
        <v>2</v>
      </c>
      <c r="M38" s="135">
        <v>6</v>
      </c>
      <c r="N38" s="135">
        <v>9</v>
      </c>
      <c r="O38" s="135">
        <v>7</v>
      </c>
      <c r="P38" s="135">
        <v>4</v>
      </c>
      <c r="Q38" s="135">
        <v>14</v>
      </c>
      <c r="R38" s="104">
        <v>30.7</v>
      </c>
      <c r="S38" s="20"/>
    </row>
    <row r="39" spans="1:19" ht="19.5" customHeight="1" thickBot="1">
      <c r="A39" s="86"/>
      <c r="B39" s="63">
        <v>240</v>
      </c>
      <c r="C39" s="66" t="s">
        <v>13</v>
      </c>
      <c r="D39" s="63" t="s">
        <v>8</v>
      </c>
      <c r="E39" s="66" t="s">
        <v>79</v>
      </c>
      <c r="F39" s="113">
        <v>4</v>
      </c>
      <c r="G39" s="66">
        <v>18</v>
      </c>
      <c r="H39" s="66">
        <f t="shared" si="3"/>
        <v>22</v>
      </c>
      <c r="I39" s="99">
        <v>0</v>
      </c>
      <c r="J39" s="99">
        <v>0</v>
      </c>
      <c r="K39" s="113">
        <v>4</v>
      </c>
      <c r="L39" s="113">
        <v>5</v>
      </c>
      <c r="M39" s="113">
        <v>4</v>
      </c>
      <c r="N39" s="113">
        <v>3</v>
      </c>
      <c r="O39" s="113">
        <v>1</v>
      </c>
      <c r="P39" s="113">
        <v>2</v>
      </c>
      <c r="Q39" s="113">
        <v>3</v>
      </c>
      <c r="R39" s="99">
        <v>28.11</v>
      </c>
      <c r="S39" s="20"/>
    </row>
    <row r="40" spans="1:19" ht="19.5" customHeight="1" thickBot="1">
      <c r="A40" s="86"/>
      <c r="B40" s="67" t="s">
        <v>24</v>
      </c>
      <c r="C40" s="68" t="s">
        <v>13</v>
      </c>
      <c r="D40" s="67" t="s">
        <v>22</v>
      </c>
      <c r="E40" s="68" t="s">
        <v>88</v>
      </c>
      <c r="F40" s="135">
        <v>3</v>
      </c>
      <c r="G40" s="68">
        <v>15</v>
      </c>
      <c r="H40" s="68">
        <f t="shared" si="3"/>
        <v>18</v>
      </c>
      <c r="I40" s="104">
        <v>0</v>
      </c>
      <c r="J40" s="104">
        <v>0</v>
      </c>
      <c r="K40" s="135">
        <v>0</v>
      </c>
      <c r="L40" s="135">
        <v>2</v>
      </c>
      <c r="M40" s="135">
        <v>2</v>
      </c>
      <c r="N40" s="135">
        <v>4</v>
      </c>
      <c r="O40" s="135">
        <v>5</v>
      </c>
      <c r="P40" s="135">
        <v>0</v>
      </c>
      <c r="Q40" s="135">
        <v>5</v>
      </c>
      <c r="R40" s="104">
        <v>28.29</v>
      </c>
      <c r="S40" s="20"/>
    </row>
    <row r="41" spans="1:19" ht="19.5" customHeight="1" thickBot="1">
      <c r="A41" s="86"/>
      <c r="B41" s="63">
        <v>240</v>
      </c>
      <c r="C41" s="66" t="s">
        <v>13</v>
      </c>
      <c r="D41" s="63" t="s">
        <v>14</v>
      </c>
      <c r="E41" s="66" t="s">
        <v>81</v>
      </c>
      <c r="F41" s="113">
        <v>2</v>
      </c>
      <c r="G41" s="66">
        <v>6</v>
      </c>
      <c r="H41" s="66">
        <f t="shared" si="3"/>
        <v>8</v>
      </c>
      <c r="I41" s="99">
        <v>0</v>
      </c>
      <c r="J41" s="99">
        <v>0</v>
      </c>
      <c r="K41" s="113">
        <v>0</v>
      </c>
      <c r="L41" s="113">
        <v>1</v>
      </c>
      <c r="M41" s="113">
        <v>5</v>
      </c>
      <c r="N41" s="113">
        <v>2</v>
      </c>
      <c r="O41" s="113">
        <v>0</v>
      </c>
      <c r="P41" s="113">
        <v>0</v>
      </c>
      <c r="Q41" s="113">
        <v>0</v>
      </c>
      <c r="R41" s="99">
        <v>25</v>
      </c>
      <c r="S41" s="20"/>
    </row>
    <row r="42" spans="1:19" ht="19.5" customHeight="1" thickBot="1">
      <c r="A42" s="86"/>
      <c r="B42" s="67">
        <v>240</v>
      </c>
      <c r="C42" s="68" t="s">
        <v>13</v>
      </c>
      <c r="D42" s="67" t="s">
        <v>25</v>
      </c>
      <c r="E42" s="68" t="s">
        <v>90</v>
      </c>
      <c r="F42" s="135">
        <v>7</v>
      </c>
      <c r="G42" s="68">
        <v>22</v>
      </c>
      <c r="H42" s="68">
        <f t="shared" si="3"/>
        <v>29</v>
      </c>
      <c r="I42" s="104">
        <v>0</v>
      </c>
      <c r="J42" s="104">
        <v>0</v>
      </c>
      <c r="K42" s="135">
        <v>1</v>
      </c>
      <c r="L42" s="135">
        <v>1</v>
      </c>
      <c r="M42" s="135">
        <v>6</v>
      </c>
      <c r="N42" s="135">
        <v>3</v>
      </c>
      <c r="O42" s="135">
        <v>3</v>
      </c>
      <c r="P42" s="135">
        <v>3</v>
      </c>
      <c r="Q42" s="135">
        <v>12</v>
      </c>
      <c r="R42" s="104">
        <v>28.55</v>
      </c>
      <c r="S42" s="20"/>
    </row>
    <row r="43" spans="1:19" ht="19.5" customHeight="1" thickBot="1">
      <c r="A43" s="86"/>
      <c r="B43" s="75">
        <v>250</v>
      </c>
      <c r="C43" s="76" t="s">
        <v>15</v>
      </c>
      <c r="D43" s="75" t="s">
        <v>8</v>
      </c>
      <c r="E43" s="76" t="s">
        <v>82</v>
      </c>
      <c r="F43" s="113">
        <v>2</v>
      </c>
      <c r="G43" s="76">
        <v>12</v>
      </c>
      <c r="H43" s="76">
        <f t="shared" si="3"/>
        <v>14</v>
      </c>
      <c r="I43" s="99">
        <v>0</v>
      </c>
      <c r="J43" s="99">
        <v>0</v>
      </c>
      <c r="K43" s="113">
        <v>0</v>
      </c>
      <c r="L43" s="113">
        <v>0</v>
      </c>
      <c r="M43" s="113">
        <v>1</v>
      </c>
      <c r="N43" s="113">
        <v>5</v>
      </c>
      <c r="O43" s="113">
        <v>4</v>
      </c>
      <c r="P43" s="113">
        <v>1</v>
      </c>
      <c r="Q43" s="113">
        <v>3</v>
      </c>
      <c r="R43" s="99">
        <v>29.29</v>
      </c>
      <c r="S43" s="20"/>
    </row>
    <row r="44" spans="1:19" ht="19.5" customHeight="1" thickBot="1">
      <c r="A44" s="86"/>
      <c r="B44" s="70" t="s">
        <v>16</v>
      </c>
      <c r="C44" s="71" t="s">
        <v>17</v>
      </c>
      <c r="D44" s="70" t="s">
        <v>18</v>
      </c>
      <c r="E44" s="71" t="s">
        <v>84</v>
      </c>
      <c r="F44" s="135">
        <v>5</v>
      </c>
      <c r="G44" s="71">
        <v>49</v>
      </c>
      <c r="H44" s="71">
        <f t="shared" si="3"/>
        <v>54</v>
      </c>
      <c r="I44" s="104">
        <v>0</v>
      </c>
      <c r="J44" s="104">
        <v>0</v>
      </c>
      <c r="K44" s="135">
        <v>1</v>
      </c>
      <c r="L44" s="135">
        <v>2</v>
      </c>
      <c r="M44" s="135">
        <v>14</v>
      </c>
      <c r="N44" s="135">
        <v>6</v>
      </c>
      <c r="O44" s="135">
        <v>8</v>
      </c>
      <c r="P44" s="135">
        <v>10</v>
      </c>
      <c r="Q44" s="135">
        <v>13</v>
      </c>
      <c r="R44" s="104">
        <v>28.5</v>
      </c>
      <c r="S44" s="20"/>
    </row>
    <row r="45" spans="1:19" ht="19.5" customHeight="1" thickBot="1">
      <c r="A45" s="86"/>
      <c r="B45" s="75">
        <v>280</v>
      </c>
      <c r="C45" s="76" t="s">
        <v>19</v>
      </c>
      <c r="D45" s="75" t="s">
        <v>14</v>
      </c>
      <c r="E45" s="76" t="s">
        <v>91</v>
      </c>
      <c r="F45" s="113">
        <v>1</v>
      </c>
      <c r="G45" s="76">
        <v>12</v>
      </c>
      <c r="H45" s="76">
        <f t="shared" si="3"/>
        <v>13</v>
      </c>
      <c r="I45" s="99">
        <v>0</v>
      </c>
      <c r="J45" s="99">
        <v>0</v>
      </c>
      <c r="K45" s="113">
        <v>0</v>
      </c>
      <c r="L45" s="113">
        <v>0</v>
      </c>
      <c r="M45" s="113">
        <v>0</v>
      </c>
      <c r="N45" s="113">
        <v>4</v>
      </c>
      <c r="O45" s="113">
        <v>1</v>
      </c>
      <c r="P45" s="113">
        <v>2</v>
      </c>
      <c r="Q45" s="113">
        <v>6</v>
      </c>
      <c r="R45" s="99">
        <v>30.11</v>
      </c>
      <c r="S45" s="20"/>
    </row>
    <row r="46" spans="1:19" ht="19.5" customHeight="1" thickBot="1">
      <c r="A46" s="86"/>
      <c r="B46" s="70">
        <v>280</v>
      </c>
      <c r="C46" s="71" t="s">
        <v>19</v>
      </c>
      <c r="D46" s="70" t="s">
        <v>25</v>
      </c>
      <c r="E46" s="71" t="s">
        <v>92</v>
      </c>
      <c r="F46" s="135">
        <v>1</v>
      </c>
      <c r="G46" s="71">
        <v>4</v>
      </c>
      <c r="H46" s="71">
        <f t="shared" si="3"/>
        <v>5</v>
      </c>
      <c r="I46" s="104">
        <v>0</v>
      </c>
      <c r="J46" s="104">
        <v>0</v>
      </c>
      <c r="K46" s="135">
        <v>0</v>
      </c>
      <c r="L46" s="135">
        <v>0</v>
      </c>
      <c r="M46" s="135">
        <v>2</v>
      </c>
      <c r="N46" s="135">
        <v>0</v>
      </c>
      <c r="O46" s="135">
        <v>0</v>
      </c>
      <c r="P46" s="135">
        <v>2</v>
      </c>
      <c r="Q46" s="135">
        <v>1</v>
      </c>
      <c r="R46" s="104">
        <v>27.33</v>
      </c>
      <c r="S46" s="20"/>
    </row>
    <row r="47" spans="1:19" ht="19.5" customHeight="1" thickBot="1">
      <c r="A47" s="86"/>
      <c r="B47" s="75">
        <v>300</v>
      </c>
      <c r="C47" s="76" t="s">
        <v>26</v>
      </c>
      <c r="D47" s="75" t="s">
        <v>14</v>
      </c>
      <c r="E47" s="76" t="s">
        <v>80</v>
      </c>
      <c r="F47" s="113">
        <v>9</v>
      </c>
      <c r="G47" s="76">
        <v>39</v>
      </c>
      <c r="H47" s="76">
        <f t="shared" si="3"/>
        <v>48</v>
      </c>
      <c r="I47" s="99">
        <v>0</v>
      </c>
      <c r="J47" s="99">
        <v>0</v>
      </c>
      <c r="K47" s="113">
        <v>12</v>
      </c>
      <c r="L47" s="113">
        <v>7</v>
      </c>
      <c r="M47" s="113">
        <v>9</v>
      </c>
      <c r="N47" s="113">
        <v>5</v>
      </c>
      <c r="O47" s="113">
        <v>7</v>
      </c>
      <c r="P47" s="113">
        <v>1</v>
      </c>
      <c r="Q47" s="113">
        <v>7</v>
      </c>
      <c r="R47" s="99">
        <v>28.36</v>
      </c>
      <c r="S47" s="20"/>
    </row>
    <row r="48" spans="1:19" ht="19.5" customHeight="1" thickBot="1">
      <c r="A48" s="86"/>
      <c r="B48" s="70">
        <v>310</v>
      </c>
      <c r="C48" s="71" t="s">
        <v>30</v>
      </c>
      <c r="D48" s="70" t="s">
        <v>22</v>
      </c>
      <c r="E48" s="71" t="s">
        <v>93</v>
      </c>
      <c r="F48" s="135">
        <v>0</v>
      </c>
      <c r="G48" s="71">
        <v>1</v>
      </c>
      <c r="H48" s="71">
        <f t="shared" si="3"/>
        <v>1</v>
      </c>
      <c r="I48" s="104">
        <v>0</v>
      </c>
      <c r="J48" s="104">
        <v>0</v>
      </c>
      <c r="K48" s="135">
        <v>0</v>
      </c>
      <c r="L48" s="135">
        <v>0</v>
      </c>
      <c r="M48" s="135">
        <v>0</v>
      </c>
      <c r="N48" s="135">
        <v>0</v>
      </c>
      <c r="O48" s="135">
        <v>0</v>
      </c>
      <c r="P48" s="135">
        <v>0</v>
      </c>
      <c r="Q48" s="135">
        <v>1</v>
      </c>
      <c r="R48" s="104">
        <v>41</v>
      </c>
      <c r="S48" s="20"/>
    </row>
    <row r="49" spans="1:19" ht="19.5" customHeight="1" thickBot="1">
      <c r="A49" s="86"/>
      <c r="B49" s="75">
        <v>340</v>
      </c>
      <c r="C49" s="76" t="s">
        <v>37</v>
      </c>
      <c r="D49" s="75">
        <v>10</v>
      </c>
      <c r="E49" s="76" t="s">
        <v>87</v>
      </c>
      <c r="F49" s="113">
        <v>1</v>
      </c>
      <c r="G49" s="76">
        <v>10</v>
      </c>
      <c r="H49" s="76">
        <f t="shared" si="3"/>
        <v>11</v>
      </c>
      <c r="I49" s="99">
        <v>0</v>
      </c>
      <c r="J49" s="99">
        <v>0</v>
      </c>
      <c r="K49" s="113">
        <v>1</v>
      </c>
      <c r="L49" s="113">
        <v>2</v>
      </c>
      <c r="M49" s="113">
        <v>4</v>
      </c>
      <c r="N49" s="113">
        <v>1</v>
      </c>
      <c r="O49" s="113">
        <v>0</v>
      </c>
      <c r="P49" s="113">
        <v>2</v>
      </c>
      <c r="Q49" s="113">
        <v>1</v>
      </c>
      <c r="R49" s="99">
        <v>27.33</v>
      </c>
      <c r="S49" s="20"/>
    </row>
    <row r="50" spans="1:19" ht="19.5" customHeight="1" thickBot="1">
      <c r="A50" s="26"/>
      <c r="B50" s="166" t="s">
        <v>127</v>
      </c>
      <c r="C50" s="167"/>
      <c r="D50" s="167"/>
      <c r="E50" s="168"/>
      <c r="F50" s="136">
        <f>SUM(F32:F49)</f>
        <v>77</v>
      </c>
      <c r="G50" s="136">
        <f>SUM(G32:G49)</f>
        <v>437</v>
      </c>
      <c r="H50" s="137">
        <f aca="true" t="shared" si="4" ref="H50:Q50">SUM(H32:H49)</f>
        <v>514</v>
      </c>
      <c r="I50" s="107">
        <f t="shared" si="4"/>
        <v>0</v>
      </c>
      <c r="J50" s="107">
        <f t="shared" si="4"/>
        <v>0</v>
      </c>
      <c r="K50" s="137">
        <f>SUM(K32:K49)</f>
        <v>21</v>
      </c>
      <c r="L50" s="137">
        <f t="shared" si="4"/>
        <v>51</v>
      </c>
      <c r="M50" s="137">
        <f t="shared" si="4"/>
        <v>86</v>
      </c>
      <c r="N50" s="137">
        <f t="shared" si="4"/>
        <v>92</v>
      </c>
      <c r="O50" s="137">
        <f t="shared" si="4"/>
        <v>78</v>
      </c>
      <c r="P50" s="137">
        <f t="shared" si="4"/>
        <v>47</v>
      </c>
      <c r="Q50" s="137">
        <f t="shared" si="4"/>
        <v>139</v>
      </c>
      <c r="R50" s="107">
        <f>SUMPRODUCT(F32:F49,R32:R49)/$F$50</f>
        <v>29.680389610389607</v>
      </c>
      <c r="S50" s="20"/>
    </row>
    <row r="51" spans="1:19" ht="19.5" customHeight="1" thickBot="1">
      <c r="A51" s="26"/>
      <c r="B51" s="171" t="s">
        <v>128</v>
      </c>
      <c r="C51" s="172"/>
      <c r="D51" s="172"/>
      <c r="E51" s="173"/>
      <c r="F51" s="138">
        <f>F50/$H$50</f>
        <v>0.14980544747081712</v>
      </c>
      <c r="G51" s="138">
        <f>G50/$H$50</f>
        <v>0.8501945525291829</v>
      </c>
      <c r="H51" s="139">
        <v>1</v>
      </c>
      <c r="I51" s="105">
        <f>I50/$F$50</f>
        <v>0</v>
      </c>
      <c r="J51" s="105">
        <f>J50/$F$50</f>
        <v>0</v>
      </c>
      <c r="K51" s="139">
        <f>K50/$H$50</f>
        <v>0.04085603112840467</v>
      </c>
      <c r="L51" s="139">
        <f aca="true" t="shared" si="5" ref="L51:Q51">L50/$H$50</f>
        <v>0.09922178988326848</v>
      </c>
      <c r="M51" s="139">
        <f t="shared" si="5"/>
        <v>0.16731517509727625</v>
      </c>
      <c r="N51" s="139">
        <f t="shared" si="5"/>
        <v>0.17898832684824903</v>
      </c>
      <c r="O51" s="139">
        <f t="shared" si="5"/>
        <v>0.1517509727626459</v>
      </c>
      <c r="P51" s="139">
        <f t="shared" si="5"/>
        <v>0.0914396887159533</v>
      </c>
      <c r="Q51" s="139">
        <f t="shared" si="5"/>
        <v>0.2704280155642023</v>
      </c>
      <c r="R51" s="106"/>
      <c r="S51" s="20"/>
    </row>
    <row r="52" spans="1:19" ht="3.75" customHeight="1">
      <c r="A52" s="29"/>
      <c r="B52" s="23"/>
      <c r="C52" s="22"/>
      <c r="D52" s="22"/>
      <c r="E52" s="21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5"/>
      <c r="S52" s="28"/>
    </row>
    <row r="54" spans="2:17" ht="13.5" thickBot="1">
      <c r="B54" s="43"/>
      <c r="C54" s="7"/>
      <c r="D54" s="7"/>
      <c r="F54" s="84"/>
      <c r="J54" s="89"/>
      <c r="K54" s="89"/>
      <c r="L54" s="89"/>
      <c r="M54" s="89"/>
      <c r="N54" s="89"/>
      <c r="O54" s="89"/>
      <c r="P54" s="89"/>
      <c r="Q54" s="89"/>
    </row>
    <row r="55" spans="1:19" s="91" customFormat="1" ht="13.5" thickBot="1">
      <c r="A55" s="181" t="s">
        <v>150</v>
      </c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9"/>
    </row>
    <row r="56" spans="1:19" s="42" customFormat="1" ht="8.25" customHeight="1" thickBot="1">
      <c r="A56" s="41"/>
      <c r="B56" s="46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</row>
    <row r="57" spans="1:19" ht="3.75" customHeight="1" thickBot="1">
      <c r="A57" s="30"/>
      <c r="B57" s="54"/>
      <c r="C57" s="17"/>
      <c r="D57" s="17"/>
      <c r="E57" s="16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9"/>
      <c r="S57" s="27"/>
    </row>
    <row r="58" spans="1:19" ht="26.25" customHeight="1" thickBot="1">
      <c r="A58" s="26"/>
      <c r="B58" s="180" t="s">
        <v>146</v>
      </c>
      <c r="C58" s="165"/>
      <c r="D58" s="174" t="s">
        <v>0</v>
      </c>
      <c r="E58" s="175"/>
      <c r="F58" s="186" t="s">
        <v>132</v>
      </c>
      <c r="G58" s="187"/>
      <c r="H58" s="188"/>
      <c r="I58" s="165" t="s">
        <v>1</v>
      </c>
      <c r="J58" s="165"/>
      <c r="K58" s="165"/>
      <c r="L58" s="165"/>
      <c r="M58" s="165"/>
      <c r="N58" s="165"/>
      <c r="O58" s="165"/>
      <c r="P58" s="165"/>
      <c r="Q58" s="165"/>
      <c r="R58" s="165" t="s">
        <v>2</v>
      </c>
      <c r="S58" s="20"/>
    </row>
    <row r="59" spans="1:19" ht="19.5" customHeight="1" thickBot="1">
      <c r="A59" s="26"/>
      <c r="B59" s="165"/>
      <c r="C59" s="165"/>
      <c r="D59" s="176"/>
      <c r="E59" s="177"/>
      <c r="F59" s="131" t="s">
        <v>4</v>
      </c>
      <c r="G59" s="133" t="s">
        <v>3</v>
      </c>
      <c r="H59" s="134" t="s">
        <v>51</v>
      </c>
      <c r="I59" s="31" t="s">
        <v>5</v>
      </c>
      <c r="J59" s="31">
        <v>22</v>
      </c>
      <c r="K59" s="31">
        <v>23</v>
      </c>
      <c r="L59" s="31">
        <v>24</v>
      </c>
      <c r="M59" s="31">
        <v>25</v>
      </c>
      <c r="N59" s="31">
        <v>26</v>
      </c>
      <c r="O59" s="31">
        <v>27</v>
      </c>
      <c r="P59" s="31">
        <v>28</v>
      </c>
      <c r="Q59" s="31" t="s">
        <v>6</v>
      </c>
      <c r="R59" s="165"/>
      <c r="S59" s="20"/>
    </row>
    <row r="60" spans="1:19" ht="19.5" customHeight="1" thickBot="1">
      <c r="A60" s="86"/>
      <c r="B60" s="47" t="s">
        <v>27</v>
      </c>
      <c r="C60" s="32" t="s">
        <v>7</v>
      </c>
      <c r="D60" s="47" t="s">
        <v>18</v>
      </c>
      <c r="E60" s="32" t="s">
        <v>94</v>
      </c>
      <c r="F60" s="33">
        <v>9</v>
      </c>
      <c r="G60" s="33">
        <v>4</v>
      </c>
      <c r="H60" s="33">
        <f>SUM(F60:G60)</f>
        <v>13</v>
      </c>
      <c r="I60" s="112">
        <v>4</v>
      </c>
      <c r="J60" s="112">
        <v>2</v>
      </c>
      <c r="K60" s="112">
        <v>1</v>
      </c>
      <c r="L60" s="112">
        <v>0</v>
      </c>
      <c r="M60" s="112">
        <v>2</v>
      </c>
      <c r="N60" s="112">
        <v>0</v>
      </c>
      <c r="O60" s="112">
        <v>0</v>
      </c>
      <c r="P60" s="112">
        <v>0</v>
      </c>
      <c r="Q60" s="112">
        <v>4</v>
      </c>
      <c r="R60" s="98">
        <v>27.5</v>
      </c>
      <c r="S60" s="20"/>
    </row>
    <row r="61" spans="1:19" ht="19.5" customHeight="1" thickBot="1">
      <c r="A61" s="86"/>
      <c r="B61" s="48">
        <v>250</v>
      </c>
      <c r="C61" s="34" t="s">
        <v>15</v>
      </c>
      <c r="D61" s="124" t="s">
        <v>18</v>
      </c>
      <c r="E61" s="34" t="s">
        <v>95</v>
      </c>
      <c r="F61" s="97">
        <v>22</v>
      </c>
      <c r="G61" s="35">
        <v>82</v>
      </c>
      <c r="H61" s="35">
        <f aca="true" t="shared" si="6" ref="H61:H89">SUM(F61:G61)</f>
        <v>104</v>
      </c>
      <c r="I61" s="113">
        <v>3</v>
      </c>
      <c r="J61" s="113">
        <v>6</v>
      </c>
      <c r="K61" s="113">
        <v>14</v>
      </c>
      <c r="L61" s="113">
        <v>19</v>
      </c>
      <c r="M61" s="113">
        <v>17</v>
      </c>
      <c r="N61" s="113">
        <v>16</v>
      </c>
      <c r="O61" s="113">
        <v>9</v>
      </c>
      <c r="P61" s="113">
        <v>8</v>
      </c>
      <c r="Q61" s="113">
        <v>12</v>
      </c>
      <c r="R61" s="114">
        <v>27.08</v>
      </c>
      <c r="S61" s="20"/>
    </row>
    <row r="62" spans="1:19" ht="19.5" customHeight="1" thickBot="1">
      <c r="A62" s="86"/>
      <c r="B62" s="47" t="s">
        <v>16</v>
      </c>
      <c r="C62" s="32" t="s">
        <v>17</v>
      </c>
      <c r="D62" s="47" t="s">
        <v>14</v>
      </c>
      <c r="E62" s="32" t="s">
        <v>96</v>
      </c>
      <c r="F62" s="33">
        <v>16</v>
      </c>
      <c r="G62" s="33">
        <v>43</v>
      </c>
      <c r="H62" s="33">
        <f t="shared" si="6"/>
        <v>59</v>
      </c>
      <c r="I62" s="112">
        <v>0</v>
      </c>
      <c r="J62" s="112">
        <v>4</v>
      </c>
      <c r="K62" s="112">
        <v>11</v>
      </c>
      <c r="L62" s="112">
        <v>11</v>
      </c>
      <c r="M62" s="112">
        <v>5</v>
      </c>
      <c r="N62" s="112">
        <v>5</v>
      </c>
      <c r="O62" s="112">
        <v>7</v>
      </c>
      <c r="P62" s="112">
        <v>7</v>
      </c>
      <c r="Q62" s="112">
        <v>9</v>
      </c>
      <c r="R62" s="108">
        <v>29.54</v>
      </c>
      <c r="S62" s="20"/>
    </row>
    <row r="63" spans="1:19" ht="19.5" customHeight="1" thickBot="1">
      <c r="A63" s="86"/>
      <c r="B63" s="48" t="s">
        <v>16</v>
      </c>
      <c r="C63" s="34" t="s">
        <v>17</v>
      </c>
      <c r="D63" s="48" t="s">
        <v>25</v>
      </c>
      <c r="E63" s="34" t="s">
        <v>97</v>
      </c>
      <c r="F63" s="97">
        <v>6</v>
      </c>
      <c r="G63" s="35">
        <v>65</v>
      </c>
      <c r="H63" s="35">
        <f t="shared" si="6"/>
        <v>71</v>
      </c>
      <c r="I63" s="113">
        <v>0</v>
      </c>
      <c r="J63" s="113">
        <v>11</v>
      </c>
      <c r="K63" s="113">
        <v>8</v>
      </c>
      <c r="L63" s="113">
        <v>9</v>
      </c>
      <c r="M63" s="113">
        <v>9</v>
      </c>
      <c r="N63" s="113">
        <v>6</v>
      </c>
      <c r="O63" s="113">
        <v>8</v>
      </c>
      <c r="P63" s="113">
        <v>3</v>
      </c>
      <c r="Q63" s="113">
        <v>17</v>
      </c>
      <c r="R63" s="114">
        <v>29.8</v>
      </c>
      <c r="S63" s="20"/>
    </row>
    <row r="64" spans="1:19" ht="19.5" customHeight="1" thickBot="1">
      <c r="A64" s="86"/>
      <c r="B64" s="47">
        <v>280</v>
      </c>
      <c r="C64" s="32" t="s">
        <v>19</v>
      </c>
      <c r="D64" s="125" t="s">
        <v>18</v>
      </c>
      <c r="E64" s="32" t="s">
        <v>98</v>
      </c>
      <c r="F64" s="33">
        <v>0</v>
      </c>
      <c r="G64" s="33">
        <v>3</v>
      </c>
      <c r="H64" s="33">
        <f t="shared" si="6"/>
        <v>3</v>
      </c>
      <c r="I64" s="112">
        <v>0</v>
      </c>
      <c r="J64" s="112">
        <v>0</v>
      </c>
      <c r="K64" s="112">
        <v>1</v>
      </c>
      <c r="L64" s="112">
        <v>1</v>
      </c>
      <c r="M64" s="112">
        <v>0</v>
      </c>
      <c r="N64" s="112">
        <v>0</v>
      </c>
      <c r="O64" s="112">
        <v>0</v>
      </c>
      <c r="P64" s="112">
        <v>0</v>
      </c>
      <c r="Q64" s="112">
        <v>1</v>
      </c>
      <c r="R64" s="108">
        <v>25.67</v>
      </c>
      <c r="S64" s="20"/>
    </row>
    <row r="65" spans="1:19" ht="19.5" customHeight="1" thickBot="1">
      <c r="A65" s="86"/>
      <c r="B65" s="48">
        <v>280</v>
      </c>
      <c r="C65" s="34" t="s">
        <v>19</v>
      </c>
      <c r="D65" s="124" t="s">
        <v>22</v>
      </c>
      <c r="E65" s="34" t="s">
        <v>99</v>
      </c>
      <c r="F65" s="97">
        <v>7</v>
      </c>
      <c r="G65" s="35">
        <v>25</v>
      </c>
      <c r="H65" s="35">
        <f t="shared" si="6"/>
        <v>32</v>
      </c>
      <c r="I65" s="113">
        <v>1</v>
      </c>
      <c r="J65" s="113">
        <v>1</v>
      </c>
      <c r="K65" s="113">
        <v>7</v>
      </c>
      <c r="L65" s="113">
        <v>6</v>
      </c>
      <c r="M65" s="113">
        <v>7</v>
      </c>
      <c r="N65" s="113">
        <v>2</v>
      </c>
      <c r="O65" s="113">
        <v>1</v>
      </c>
      <c r="P65" s="113">
        <v>2</v>
      </c>
      <c r="Q65" s="113">
        <v>5</v>
      </c>
      <c r="R65" s="114">
        <v>28.15</v>
      </c>
      <c r="S65" s="20"/>
    </row>
    <row r="66" spans="1:19" ht="19.5" customHeight="1" thickBot="1">
      <c r="A66" s="86"/>
      <c r="B66" s="47">
        <v>280</v>
      </c>
      <c r="C66" s="32" t="s">
        <v>19</v>
      </c>
      <c r="D66" s="126" t="s">
        <v>28</v>
      </c>
      <c r="E66" s="109" t="s">
        <v>100</v>
      </c>
      <c r="F66" s="33">
        <v>5</v>
      </c>
      <c r="G66" s="33">
        <v>15</v>
      </c>
      <c r="H66" s="33">
        <f t="shared" si="6"/>
        <v>20</v>
      </c>
      <c r="I66" s="112">
        <v>0</v>
      </c>
      <c r="J66" s="112">
        <v>1</v>
      </c>
      <c r="K66" s="112">
        <v>7</v>
      </c>
      <c r="L66" s="112">
        <v>4</v>
      </c>
      <c r="M66" s="112">
        <v>2</v>
      </c>
      <c r="N66" s="112">
        <v>1</v>
      </c>
      <c r="O66" s="112">
        <v>1</v>
      </c>
      <c r="P66" s="112">
        <v>2</v>
      </c>
      <c r="Q66" s="112">
        <v>2</v>
      </c>
      <c r="R66" s="108">
        <v>26.78</v>
      </c>
      <c r="S66" s="20"/>
    </row>
    <row r="67" spans="1:19" ht="19.5" customHeight="1" thickBot="1">
      <c r="A67" s="86"/>
      <c r="B67" s="63" t="s">
        <v>29</v>
      </c>
      <c r="C67" s="64" t="s">
        <v>26</v>
      </c>
      <c r="D67" s="127" t="s">
        <v>18</v>
      </c>
      <c r="E67" s="64" t="s">
        <v>101</v>
      </c>
      <c r="F67" s="65">
        <v>16</v>
      </c>
      <c r="G67" s="65">
        <v>50</v>
      </c>
      <c r="H67" s="65">
        <f t="shared" si="6"/>
        <v>66</v>
      </c>
      <c r="I67" s="113">
        <v>9</v>
      </c>
      <c r="J67" s="113">
        <v>19</v>
      </c>
      <c r="K67" s="113">
        <v>10</v>
      </c>
      <c r="L67" s="113">
        <v>8</v>
      </c>
      <c r="M67" s="113">
        <v>7</v>
      </c>
      <c r="N67" s="113">
        <v>4</v>
      </c>
      <c r="O67" s="113">
        <v>2</v>
      </c>
      <c r="P67" s="113">
        <v>3</v>
      </c>
      <c r="Q67" s="113">
        <v>4</v>
      </c>
      <c r="R67" s="110">
        <v>26.18</v>
      </c>
      <c r="S67" s="20"/>
    </row>
    <row r="68" spans="1:19" ht="19.5" customHeight="1" thickBot="1">
      <c r="A68" s="86"/>
      <c r="B68" s="47" t="s">
        <v>29</v>
      </c>
      <c r="C68" s="32" t="s">
        <v>26</v>
      </c>
      <c r="D68" s="125" t="s">
        <v>22</v>
      </c>
      <c r="E68" s="32" t="s">
        <v>102</v>
      </c>
      <c r="F68" s="33">
        <v>14</v>
      </c>
      <c r="G68" s="33">
        <v>59</v>
      </c>
      <c r="H68" s="33">
        <f t="shared" si="6"/>
        <v>73</v>
      </c>
      <c r="I68" s="112">
        <v>6</v>
      </c>
      <c r="J68" s="112">
        <v>26</v>
      </c>
      <c r="K68" s="112">
        <v>17</v>
      </c>
      <c r="L68" s="112">
        <v>14</v>
      </c>
      <c r="M68" s="112">
        <v>2</v>
      </c>
      <c r="N68" s="112">
        <v>5</v>
      </c>
      <c r="O68" s="112">
        <v>2</v>
      </c>
      <c r="P68" s="112">
        <v>1</v>
      </c>
      <c r="Q68" s="112">
        <v>0</v>
      </c>
      <c r="R68" s="108">
        <v>24.5</v>
      </c>
      <c r="S68" s="20"/>
    </row>
    <row r="69" spans="1:19" ht="19.5" customHeight="1" thickBot="1">
      <c r="A69" s="86"/>
      <c r="B69" s="48">
        <v>300</v>
      </c>
      <c r="C69" s="34" t="s">
        <v>26</v>
      </c>
      <c r="D69" s="124" t="s">
        <v>25</v>
      </c>
      <c r="E69" s="34" t="s">
        <v>103</v>
      </c>
      <c r="F69" s="97">
        <v>5</v>
      </c>
      <c r="G69" s="35">
        <v>19</v>
      </c>
      <c r="H69" s="35">
        <f t="shared" si="6"/>
        <v>24</v>
      </c>
      <c r="I69" s="113">
        <v>11</v>
      </c>
      <c r="J69" s="113">
        <v>6</v>
      </c>
      <c r="K69" s="113">
        <v>5</v>
      </c>
      <c r="L69" s="113">
        <v>0</v>
      </c>
      <c r="M69" s="113">
        <v>0</v>
      </c>
      <c r="N69" s="113">
        <v>0</v>
      </c>
      <c r="O69" s="113">
        <v>0</v>
      </c>
      <c r="P69" s="113">
        <v>0</v>
      </c>
      <c r="Q69" s="113">
        <v>2</v>
      </c>
      <c r="R69" s="114">
        <v>29.2</v>
      </c>
      <c r="S69" s="20"/>
    </row>
    <row r="70" spans="1:19" ht="19.5" customHeight="1" thickBot="1">
      <c r="A70" s="86"/>
      <c r="B70" s="47">
        <v>310</v>
      </c>
      <c r="C70" s="32" t="s">
        <v>30</v>
      </c>
      <c r="D70" s="125" t="s">
        <v>8</v>
      </c>
      <c r="E70" s="32" t="s">
        <v>104</v>
      </c>
      <c r="F70" s="33">
        <v>89</v>
      </c>
      <c r="G70" s="33">
        <v>166</v>
      </c>
      <c r="H70" s="33">
        <f t="shared" si="6"/>
        <v>255</v>
      </c>
      <c r="I70" s="112">
        <v>0</v>
      </c>
      <c r="J70" s="112">
        <v>8</v>
      </c>
      <c r="K70" s="112">
        <v>34</v>
      </c>
      <c r="L70" s="112">
        <v>45</v>
      </c>
      <c r="M70" s="112">
        <v>45</v>
      </c>
      <c r="N70" s="112">
        <v>34</v>
      </c>
      <c r="O70" s="112">
        <v>23</v>
      </c>
      <c r="P70" s="112">
        <v>18</v>
      </c>
      <c r="Q70" s="112">
        <v>48</v>
      </c>
      <c r="R70" s="108">
        <v>33.05</v>
      </c>
      <c r="S70" s="20"/>
    </row>
    <row r="71" spans="1:19" ht="19.5" customHeight="1" thickBot="1">
      <c r="A71" s="86"/>
      <c r="B71" s="48" t="s">
        <v>31</v>
      </c>
      <c r="C71" s="34" t="s">
        <v>30</v>
      </c>
      <c r="D71" s="124" t="s">
        <v>18</v>
      </c>
      <c r="E71" s="34" t="s">
        <v>105</v>
      </c>
      <c r="F71" s="97">
        <v>8</v>
      </c>
      <c r="G71" s="35">
        <v>16</v>
      </c>
      <c r="H71" s="35">
        <f t="shared" si="6"/>
        <v>24</v>
      </c>
      <c r="I71" s="113">
        <v>0</v>
      </c>
      <c r="J71" s="113">
        <v>1</v>
      </c>
      <c r="K71" s="113">
        <v>1</v>
      </c>
      <c r="L71" s="113">
        <v>5</v>
      </c>
      <c r="M71" s="113">
        <v>2</v>
      </c>
      <c r="N71" s="113">
        <v>5</v>
      </c>
      <c r="O71" s="113">
        <v>3</v>
      </c>
      <c r="P71" s="113">
        <v>6</v>
      </c>
      <c r="Q71" s="113">
        <v>1</v>
      </c>
      <c r="R71" s="114">
        <v>25.75</v>
      </c>
      <c r="S71" s="20"/>
    </row>
    <row r="72" spans="1:19" ht="19.5" customHeight="1" thickBot="1">
      <c r="A72" s="86"/>
      <c r="B72" s="47" t="s">
        <v>32</v>
      </c>
      <c r="C72" s="32" t="s">
        <v>33</v>
      </c>
      <c r="D72" s="47" t="s">
        <v>18</v>
      </c>
      <c r="E72" s="32" t="s">
        <v>106</v>
      </c>
      <c r="F72" s="33">
        <v>6</v>
      </c>
      <c r="G72" s="33">
        <v>7</v>
      </c>
      <c r="H72" s="33">
        <f t="shared" si="6"/>
        <v>13</v>
      </c>
      <c r="I72" s="112">
        <v>0</v>
      </c>
      <c r="J72" s="112">
        <v>2</v>
      </c>
      <c r="K72" s="112">
        <v>2</v>
      </c>
      <c r="L72" s="112">
        <v>1</v>
      </c>
      <c r="M72" s="112">
        <v>1</v>
      </c>
      <c r="N72" s="112">
        <v>2</v>
      </c>
      <c r="O72" s="112">
        <v>0</v>
      </c>
      <c r="P72" s="112">
        <v>3</v>
      </c>
      <c r="Q72" s="112">
        <v>2</v>
      </c>
      <c r="R72" s="108">
        <v>26.5</v>
      </c>
      <c r="S72" s="20"/>
    </row>
    <row r="73" spans="1:19" ht="19.5" customHeight="1" thickBot="1">
      <c r="A73" s="86"/>
      <c r="B73" s="48" t="s">
        <v>32</v>
      </c>
      <c r="C73" s="34" t="s">
        <v>33</v>
      </c>
      <c r="D73" s="48" t="s">
        <v>22</v>
      </c>
      <c r="E73" s="34" t="s">
        <v>107</v>
      </c>
      <c r="F73" s="97">
        <v>3</v>
      </c>
      <c r="G73" s="35">
        <v>50</v>
      </c>
      <c r="H73" s="35">
        <f t="shared" si="6"/>
        <v>53</v>
      </c>
      <c r="I73" s="113">
        <v>7</v>
      </c>
      <c r="J73" s="113">
        <v>7</v>
      </c>
      <c r="K73" s="113">
        <v>4</v>
      </c>
      <c r="L73" s="113">
        <v>12</v>
      </c>
      <c r="M73" s="113">
        <v>6</v>
      </c>
      <c r="N73" s="113">
        <v>2</v>
      </c>
      <c r="O73" s="113">
        <v>6</v>
      </c>
      <c r="P73" s="113">
        <v>1</v>
      </c>
      <c r="Q73" s="113">
        <v>8</v>
      </c>
      <c r="R73" s="114">
        <v>27.69</v>
      </c>
      <c r="S73" s="20"/>
    </row>
    <row r="74" spans="1:19" ht="19.5" customHeight="1" thickBot="1">
      <c r="A74" s="86"/>
      <c r="B74" s="47" t="s">
        <v>32</v>
      </c>
      <c r="C74" s="32" t="s">
        <v>33</v>
      </c>
      <c r="D74" s="47" t="s">
        <v>14</v>
      </c>
      <c r="E74" s="32" t="s">
        <v>108</v>
      </c>
      <c r="F74" s="33">
        <v>27</v>
      </c>
      <c r="G74" s="33">
        <v>16</v>
      </c>
      <c r="H74" s="33">
        <f t="shared" si="6"/>
        <v>43</v>
      </c>
      <c r="I74" s="112">
        <v>1</v>
      </c>
      <c r="J74" s="112">
        <v>2</v>
      </c>
      <c r="K74" s="112">
        <v>12</v>
      </c>
      <c r="L74" s="112">
        <v>3</v>
      </c>
      <c r="M74" s="112">
        <v>8</v>
      </c>
      <c r="N74" s="112">
        <v>5</v>
      </c>
      <c r="O74" s="112">
        <v>2</v>
      </c>
      <c r="P74" s="112">
        <v>5</v>
      </c>
      <c r="Q74" s="112">
        <v>5</v>
      </c>
      <c r="R74" s="108">
        <v>25.5</v>
      </c>
      <c r="S74" s="20"/>
    </row>
    <row r="75" spans="1:19" ht="19.5" customHeight="1" thickBot="1">
      <c r="A75" s="86"/>
      <c r="B75" s="48" t="s">
        <v>32</v>
      </c>
      <c r="C75" s="34" t="s">
        <v>33</v>
      </c>
      <c r="D75" s="48" t="s">
        <v>25</v>
      </c>
      <c r="E75" s="34" t="s">
        <v>109</v>
      </c>
      <c r="F75" s="97">
        <v>7</v>
      </c>
      <c r="G75" s="35">
        <v>77</v>
      </c>
      <c r="H75" s="35">
        <f t="shared" si="6"/>
        <v>84</v>
      </c>
      <c r="I75" s="113">
        <v>3</v>
      </c>
      <c r="J75" s="113">
        <v>9</v>
      </c>
      <c r="K75" s="113">
        <v>8</v>
      </c>
      <c r="L75" s="113">
        <v>18</v>
      </c>
      <c r="M75" s="113">
        <v>9</v>
      </c>
      <c r="N75" s="113">
        <v>13</v>
      </c>
      <c r="O75" s="113">
        <v>9</v>
      </c>
      <c r="P75" s="113">
        <v>5</v>
      </c>
      <c r="Q75" s="113">
        <v>10</v>
      </c>
      <c r="R75" s="114">
        <v>27.79</v>
      </c>
      <c r="S75" s="20"/>
    </row>
    <row r="76" spans="1:19" ht="19.5" customHeight="1" thickBot="1">
      <c r="A76" s="86"/>
      <c r="B76" s="47" t="s">
        <v>32</v>
      </c>
      <c r="C76" s="32" t="s">
        <v>33</v>
      </c>
      <c r="D76" s="47" t="s">
        <v>28</v>
      </c>
      <c r="E76" s="32" t="s">
        <v>110</v>
      </c>
      <c r="F76" s="33">
        <v>2</v>
      </c>
      <c r="G76" s="33">
        <v>32</v>
      </c>
      <c r="H76" s="33">
        <f t="shared" si="6"/>
        <v>34</v>
      </c>
      <c r="I76" s="112">
        <v>0</v>
      </c>
      <c r="J76" s="112">
        <v>4</v>
      </c>
      <c r="K76" s="112">
        <v>5</v>
      </c>
      <c r="L76" s="112">
        <v>5</v>
      </c>
      <c r="M76" s="112">
        <v>6</v>
      </c>
      <c r="N76" s="112">
        <v>3</v>
      </c>
      <c r="O76" s="112">
        <v>2</v>
      </c>
      <c r="P76" s="112">
        <v>4</v>
      </c>
      <c r="Q76" s="112">
        <v>5</v>
      </c>
      <c r="R76" s="108">
        <v>28</v>
      </c>
      <c r="S76" s="20"/>
    </row>
    <row r="77" spans="1:19" ht="19.5" customHeight="1" thickBot="1">
      <c r="A77" s="86"/>
      <c r="B77" s="48">
        <v>320</v>
      </c>
      <c r="C77" s="34" t="s">
        <v>33</v>
      </c>
      <c r="D77" s="48" t="s">
        <v>35</v>
      </c>
      <c r="E77" s="34" t="s">
        <v>111</v>
      </c>
      <c r="F77" s="97">
        <v>6</v>
      </c>
      <c r="G77" s="35">
        <v>14</v>
      </c>
      <c r="H77" s="35">
        <f t="shared" si="6"/>
        <v>20</v>
      </c>
      <c r="I77" s="113">
        <v>3</v>
      </c>
      <c r="J77" s="113">
        <v>10</v>
      </c>
      <c r="K77" s="113">
        <v>2</v>
      </c>
      <c r="L77" s="113">
        <v>1</v>
      </c>
      <c r="M77" s="113">
        <v>1</v>
      </c>
      <c r="N77" s="113">
        <v>1</v>
      </c>
      <c r="O77" s="113">
        <v>0</v>
      </c>
      <c r="P77" s="113">
        <v>0</v>
      </c>
      <c r="Q77" s="113">
        <v>2</v>
      </c>
      <c r="R77" s="114">
        <v>24.86</v>
      </c>
      <c r="S77" s="20"/>
    </row>
    <row r="78" spans="1:19" ht="19.5" customHeight="1" thickBot="1">
      <c r="A78" s="86"/>
      <c r="B78" s="67">
        <v>330</v>
      </c>
      <c r="C78" s="74" t="s">
        <v>129</v>
      </c>
      <c r="D78" s="128" t="s">
        <v>22</v>
      </c>
      <c r="E78" s="74" t="s">
        <v>107</v>
      </c>
      <c r="F78" s="69">
        <v>3</v>
      </c>
      <c r="G78" s="69">
        <v>36</v>
      </c>
      <c r="H78" s="69">
        <f t="shared" si="6"/>
        <v>39</v>
      </c>
      <c r="I78" s="112">
        <v>1</v>
      </c>
      <c r="J78" s="112">
        <v>4</v>
      </c>
      <c r="K78" s="112">
        <v>8</v>
      </c>
      <c r="L78" s="112">
        <v>3</v>
      </c>
      <c r="M78" s="112">
        <v>5</v>
      </c>
      <c r="N78" s="112">
        <v>3</v>
      </c>
      <c r="O78" s="112">
        <v>3</v>
      </c>
      <c r="P78" s="112">
        <v>3</v>
      </c>
      <c r="Q78" s="112">
        <v>9</v>
      </c>
      <c r="R78" s="111">
        <v>27</v>
      </c>
      <c r="S78" s="20"/>
    </row>
    <row r="79" spans="1:19" s="73" customFormat="1" ht="19.5" customHeight="1" thickBot="1">
      <c r="A79" s="86"/>
      <c r="B79" s="63">
        <v>330</v>
      </c>
      <c r="C79" s="64" t="s">
        <v>129</v>
      </c>
      <c r="D79" s="129" t="s">
        <v>14</v>
      </c>
      <c r="E79" s="66" t="s">
        <v>108</v>
      </c>
      <c r="F79" s="65">
        <v>8</v>
      </c>
      <c r="G79" s="65">
        <v>13</v>
      </c>
      <c r="H79" s="65">
        <f t="shared" si="6"/>
        <v>21</v>
      </c>
      <c r="I79" s="113">
        <v>4</v>
      </c>
      <c r="J79" s="113">
        <v>3</v>
      </c>
      <c r="K79" s="113">
        <v>1</v>
      </c>
      <c r="L79" s="113">
        <v>6</v>
      </c>
      <c r="M79" s="113">
        <v>1</v>
      </c>
      <c r="N79" s="113">
        <v>1</v>
      </c>
      <c r="O79" s="113">
        <v>4</v>
      </c>
      <c r="P79" s="113">
        <v>1</v>
      </c>
      <c r="Q79" s="113">
        <v>0</v>
      </c>
      <c r="R79" s="110">
        <v>24.5</v>
      </c>
      <c r="S79" s="20"/>
    </row>
    <row r="80" spans="1:19" s="73" customFormat="1" ht="19.5" customHeight="1" thickBot="1">
      <c r="A80" s="86"/>
      <c r="B80" s="67">
        <v>330</v>
      </c>
      <c r="C80" s="74" t="s">
        <v>129</v>
      </c>
      <c r="D80" s="130" t="s">
        <v>25</v>
      </c>
      <c r="E80" s="68" t="s">
        <v>109</v>
      </c>
      <c r="F80" s="69">
        <v>1</v>
      </c>
      <c r="G80" s="69">
        <v>14</v>
      </c>
      <c r="H80" s="69">
        <f t="shared" si="6"/>
        <v>15</v>
      </c>
      <c r="I80" s="112">
        <v>1</v>
      </c>
      <c r="J80" s="112">
        <v>1</v>
      </c>
      <c r="K80" s="112">
        <v>3</v>
      </c>
      <c r="L80" s="112">
        <v>5</v>
      </c>
      <c r="M80" s="112">
        <v>1</v>
      </c>
      <c r="N80" s="112">
        <v>1</v>
      </c>
      <c r="O80" s="112">
        <v>0</v>
      </c>
      <c r="P80" s="112">
        <v>1</v>
      </c>
      <c r="Q80" s="112">
        <v>2</v>
      </c>
      <c r="R80" s="111">
        <v>25.33</v>
      </c>
      <c r="S80" s="20"/>
    </row>
    <row r="81" spans="1:19" s="73" customFormat="1" ht="19.5" customHeight="1" thickBot="1">
      <c r="A81" s="86"/>
      <c r="B81" s="63">
        <v>330</v>
      </c>
      <c r="C81" s="64" t="s">
        <v>129</v>
      </c>
      <c r="D81" s="129" t="s">
        <v>28</v>
      </c>
      <c r="E81" s="66" t="s">
        <v>112</v>
      </c>
      <c r="F81" s="65">
        <v>6</v>
      </c>
      <c r="G81" s="65">
        <v>10</v>
      </c>
      <c r="H81" s="65">
        <f t="shared" si="6"/>
        <v>16</v>
      </c>
      <c r="I81" s="113">
        <v>1</v>
      </c>
      <c r="J81" s="113">
        <v>1</v>
      </c>
      <c r="K81" s="113">
        <v>2</v>
      </c>
      <c r="L81" s="113">
        <v>3</v>
      </c>
      <c r="M81" s="113">
        <v>2</v>
      </c>
      <c r="N81" s="113">
        <v>2</v>
      </c>
      <c r="O81" s="113">
        <v>1</v>
      </c>
      <c r="P81" s="113">
        <v>0</v>
      </c>
      <c r="Q81" s="113">
        <v>4</v>
      </c>
      <c r="R81" s="110">
        <v>27.91</v>
      </c>
      <c r="S81" s="20"/>
    </row>
    <row r="82" spans="1:19" s="73" customFormat="1" ht="19.5" customHeight="1" thickBot="1">
      <c r="A82" s="86"/>
      <c r="B82" s="67">
        <v>330</v>
      </c>
      <c r="C82" s="74" t="s">
        <v>129</v>
      </c>
      <c r="D82" s="130" t="s">
        <v>35</v>
      </c>
      <c r="E82" s="68" t="s">
        <v>113</v>
      </c>
      <c r="F82" s="69">
        <v>5</v>
      </c>
      <c r="G82" s="69">
        <v>20</v>
      </c>
      <c r="H82" s="69">
        <f t="shared" si="6"/>
        <v>25</v>
      </c>
      <c r="I82" s="112">
        <v>1</v>
      </c>
      <c r="J82" s="112">
        <v>6</v>
      </c>
      <c r="K82" s="112">
        <v>5</v>
      </c>
      <c r="L82" s="112">
        <v>3</v>
      </c>
      <c r="M82" s="112">
        <v>1</v>
      </c>
      <c r="N82" s="112">
        <v>2</v>
      </c>
      <c r="O82" s="112">
        <v>0</v>
      </c>
      <c r="P82" s="112">
        <v>2</v>
      </c>
      <c r="Q82" s="112">
        <v>5</v>
      </c>
      <c r="R82" s="111">
        <v>27</v>
      </c>
      <c r="S82" s="20"/>
    </row>
    <row r="83" spans="1:19" s="73" customFormat="1" ht="19.5" customHeight="1" thickBot="1">
      <c r="A83" s="86"/>
      <c r="B83" s="63" t="s">
        <v>36</v>
      </c>
      <c r="C83" s="66" t="s">
        <v>37</v>
      </c>
      <c r="D83" s="129" t="s">
        <v>14</v>
      </c>
      <c r="E83" s="66" t="s">
        <v>96</v>
      </c>
      <c r="F83" s="65">
        <v>4</v>
      </c>
      <c r="G83" s="65">
        <v>44</v>
      </c>
      <c r="H83" s="65">
        <f t="shared" si="6"/>
        <v>48</v>
      </c>
      <c r="I83" s="113">
        <v>0</v>
      </c>
      <c r="J83" s="113">
        <v>2</v>
      </c>
      <c r="K83" s="113">
        <v>11</v>
      </c>
      <c r="L83" s="113">
        <v>6</v>
      </c>
      <c r="M83" s="113">
        <v>11</v>
      </c>
      <c r="N83" s="113">
        <v>5</v>
      </c>
      <c r="O83" s="113">
        <v>3</v>
      </c>
      <c r="P83" s="113">
        <v>2</v>
      </c>
      <c r="Q83" s="113">
        <v>8</v>
      </c>
      <c r="R83" s="110">
        <v>27.67</v>
      </c>
      <c r="S83" s="20"/>
    </row>
    <row r="84" spans="1:19" s="73" customFormat="1" ht="19.5" customHeight="1" thickBot="1">
      <c r="A84" s="86"/>
      <c r="B84" s="67">
        <v>340</v>
      </c>
      <c r="C84" s="68" t="s">
        <v>37</v>
      </c>
      <c r="D84" s="130" t="s">
        <v>25</v>
      </c>
      <c r="E84" s="68" t="s">
        <v>107</v>
      </c>
      <c r="F84" s="69">
        <v>10</v>
      </c>
      <c r="G84" s="69">
        <v>57</v>
      </c>
      <c r="H84" s="69">
        <f t="shared" si="6"/>
        <v>67</v>
      </c>
      <c r="I84" s="112">
        <v>3</v>
      </c>
      <c r="J84" s="112">
        <v>7</v>
      </c>
      <c r="K84" s="112">
        <v>5</v>
      </c>
      <c r="L84" s="112">
        <v>4</v>
      </c>
      <c r="M84" s="112">
        <v>12</v>
      </c>
      <c r="N84" s="112">
        <v>6</v>
      </c>
      <c r="O84" s="112">
        <v>7</v>
      </c>
      <c r="P84" s="112">
        <v>5</v>
      </c>
      <c r="Q84" s="112">
        <v>18</v>
      </c>
      <c r="R84" s="111">
        <v>29.36</v>
      </c>
      <c r="S84" s="20"/>
    </row>
    <row r="85" spans="1:19" s="73" customFormat="1" ht="19.5" customHeight="1" thickBot="1">
      <c r="A85" s="86"/>
      <c r="B85" s="63">
        <v>340</v>
      </c>
      <c r="C85" s="66" t="s">
        <v>37</v>
      </c>
      <c r="D85" s="129" t="s">
        <v>28</v>
      </c>
      <c r="E85" s="66" t="s">
        <v>110</v>
      </c>
      <c r="F85" s="65">
        <v>2</v>
      </c>
      <c r="G85" s="65">
        <v>28</v>
      </c>
      <c r="H85" s="65">
        <f t="shared" si="6"/>
        <v>30</v>
      </c>
      <c r="I85" s="113">
        <v>0</v>
      </c>
      <c r="J85" s="113">
        <v>1</v>
      </c>
      <c r="K85" s="113">
        <v>4</v>
      </c>
      <c r="L85" s="113">
        <v>2</v>
      </c>
      <c r="M85" s="113">
        <v>2</v>
      </c>
      <c r="N85" s="113">
        <v>4</v>
      </c>
      <c r="O85" s="113">
        <v>4</v>
      </c>
      <c r="P85" s="113">
        <v>4</v>
      </c>
      <c r="Q85" s="113">
        <v>9</v>
      </c>
      <c r="R85" s="110">
        <v>27.55</v>
      </c>
      <c r="S85" s="20"/>
    </row>
    <row r="86" spans="1:19" s="73" customFormat="1" ht="19.5" customHeight="1" thickBot="1">
      <c r="A86" s="86"/>
      <c r="B86" s="67">
        <v>340</v>
      </c>
      <c r="C86" s="68" t="s">
        <v>37</v>
      </c>
      <c r="D86" s="130" t="s">
        <v>35</v>
      </c>
      <c r="E86" s="68" t="s">
        <v>108</v>
      </c>
      <c r="F86" s="69">
        <v>13</v>
      </c>
      <c r="G86" s="69">
        <v>8</v>
      </c>
      <c r="H86" s="69">
        <f t="shared" si="6"/>
        <v>21</v>
      </c>
      <c r="I86" s="112">
        <v>0</v>
      </c>
      <c r="J86" s="112">
        <v>3</v>
      </c>
      <c r="K86" s="112">
        <v>6</v>
      </c>
      <c r="L86" s="112">
        <v>2</v>
      </c>
      <c r="M86" s="112">
        <v>4</v>
      </c>
      <c r="N86" s="112">
        <v>3</v>
      </c>
      <c r="O86" s="112">
        <v>2</v>
      </c>
      <c r="P86" s="112">
        <v>0</v>
      </c>
      <c r="Q86" s="112">
        <v>1</v>
      </c>
      <c r="R86" s="111">
        <v>25.86</v>
      </c>
      <c r="S86" s="20"/>
    </row>
    <row r="87" spans="1:19" s="73" customFormat="1" ht="19.5" customHeight="1" thickBot="1">
      <c r="A87" s="86"/>
      <c r="B87" s="63">
        <v>340</v>
      </c>
      <c r="C87" s="66" t="s">
        <v>37</v>
      </c>
      <c r="D87" s="129" t="s">
        <v>38</v>
      </c>
      <c r="E87" s="66" t="s">
        <v>109</v>
      </c>
      <c r="F87" s="65">
        <v>1</v>
      </c>
      <c r="G87" s="65">
        <v>33</v>
      </c>
      <c r="H87" s="65">
        <f t="shared" si="6"/>
        <v>34</v>
      </c>
      <c r="I87" s="113">
        <v>0</v>
      </c>
      <c r="J87" s="113">
        <v>1</v>
      </c>
      <c r="K87" s="113">
        <v>2</v>
      </c>
      <c r="L87" s="113">
        <v>4</v>
      </c>
      <c r="M87" s="113">
        <v>10</v>
      </c>
      <c r="N87" s="113">
        <v>4</v>
      </c>
      <c r="O87" s="113">
        <v>5</v>
      </c>
      <c r="P87" s="113">
        <v>1</v>
      </c>
      <c r="Q87" s="113">
        <v>7</v>
      </c>
      <c r="R87" s="110">
        <v>28.31</v>
      </c>
      <c r="S87" s="20"/>
    </row>
    <row r="88" spans="1:19" s="73" customFormat="1" ht="19.5" customHeight="1" thickBot="1">
      <c r="A88" s="86"/>
      <c r="B88" s="67">
        <v>340</v>
      </c>
      <c r="C88" s="68" t="s">
        <v>37</v>
      </c>
      <c r="D88" s="130" t="s">
        <v>39</v>
      </c>
      <c r="E88" s="68" t="s">
        <v>113</v>
      </c>
      <c r="F88" s="69">
        <v>6</v>
      </c>
      <c r="G88" s="69">
        <v>55</v>
      </c>
      <c r="H88" s="69">
        <f t="shared" si="6"/>
        <v>61</v>
      </c>
      <c r="I88" s="112">
        <v>0</v>
      </c>
      <c r="J88" s="112">
        <v>1</v>
      </c>
      <c r="K88" s="112">
        <v>11</v>
      </c>
      <c r="L88" s="112">
        <v>18</v>
      </c>
      <c r="M88" s="112">
        <v>4</v>
      </c>
      <c r="N88" s="112">
        <v>2</v>
      </c>
      <c r="O88" s="112">
        <v>10</v>
      </c>
      <c r="P88" s="112">
        <v>6</v>
      </c>
      <c r="Q88" s="112">
        <v>9</v>
      </c>
      <c r="R88" s="111">
        <v>27</v>
      </c>
      <c r="S88" s="20"/>
    </row>
    <row r="89" spans="1:19" s="73" customFormat="1" ht="19.5" customHeight="1" thickBot="1">
      <c r="A89" s="86"/>
      <c r="B89" s="63" t="s">
        <v>40</v>
      </c>
      <c r="C89" s="66" t="s">
        <v>41</v>
      </c>
      <c r="D89" s="63" t="s">
        <v>8</v>
      </c>
      <c r="E89" s="66" t="s">
        <v>114</v>
      </c>
      <c r="F89" s="65">
        <v>86</v>
      </c>
      <c r="G89" s="65">
        <v>30</v>
      </c>
      <c r="H89" s="65">
        <f t="shared" si="6"/>
        <v>116</v>
      </c>
      <c r="I89" s="113">
        <v>14</v>
      </c>
      <c r="J89" s="113">
        <v>26</v>
      </c>
      <c r="K89" s="113">
        <v>19</v>
      </c>
      <c r="L89" s="113">
        <v>16</v>
      </c>
      <c r="M89" s="113">
        <v>20</v>
      </c>
      <c r="N89" s="113">
        <v>4</v>
      </c>
      <c r="O89" s="113">
        <v>3</v>
      </c>
      <c r="P89" s="113">
        <v>1</v>
      </c>
      <c r="Q89" s="113">
        <v>13</v>
      </c>
      <c r="R89" s="110">
        <v>29</v>
      </c>
      <c r="S89" s="20"/>
    </row>
    <row r="90" spans="1:19" ht="19.5" customHeight="1" thickBot="1">
      <c r="A90" s="26"/>
      <c r="B90" s="166" t="s">
        <v>151</v>
      </c>
      <c r="C90" s="167"/>
      <c r="D90" s="167"/>
      <c r="E90" s="168"/>
      <c r="F90" s="39">
        <f aca="true" t="shared" si="7" ref="F90:Q90">SUM(F60:F89)</f>
        <v>393</v>
      </c>
      <c r="G90" s="39">
        <f t="shared" si="7"/>
        <v>1091</v>
      </c>
      <c r="H90" s="39">
        <f t="shared" si="7"/>
        <v>1484</v>
      </c>
      <c r="I90" s="39">
        <f>SUM(I60:I89)</f>
        <v>73</v>
      </c>
      <c r="J90" s="39">
        <f t="shared" si="7"/>
        <v>175</v>
      </c>
      <c r="K90" s="39">
        <f t="shared" si="7"/>
        <v>226</v>
      </c>
      <c r="L90" s="39">
        <f t="shared" si="7"/>
        <v>234</v>
      </c>
      <c r="M90" s="39">
        <f t="shared" si="7"/>
        <v>202</v>
      </c>
      <c r="N90" s="39">
        <f t="shared" si="7"/>
        <v>141</v>
      </c>
      <c r="O90" s="39">
        <f t="shared" si="7"/>
        <v>117</v>
      </c>
      <c r="P90" s="39">
        <f t="shared" si="7"/>
        <v>94</v>
      </c>
      <c r="Q90" s="39">
        <f t="shared" si="7"/>
        <v>222</v>
      </c>
      <c r="R90" s="52">
        <v>27.74</v>
      </c>
      <c r="S90" s="20"/>
    </row>
    <row r="91" spans="1:19" ht="19.5" customHeight="1" thickBot="1">
      <c r="A91" s="26"/>
      <c r="B91" s="171" t="s">
        <v>152</v>
      </c>
      <c r="C91" s="172"/>
      <c r="D91" s="172"/>
      <c r="E91" s="173"/>
      <c r="F91" s="132">
        <f>F90/$H$90</f>
        <v>0.26482479784366575</v>
      </c>
      <c r="G91" s="132">
        <f>G90/$H$90</f>
        <v>0.7351752021563343</v>
      </c>
      <c r="H91" s="132"/>
      <c r="I91" s="132">
        <f aca="true" t="shared" si="8" ref="I91:Q91">I90/$H$90</f>
        <v>0.04919137466307277</v>
      </c>
      <c r="J91" s="132">
        <f t="shared" si="8"/>
        <v>0.1179245283018868</v>
      </c>
      <c r="K91" s="132">
        <f t="shared" si="8"/>
        <v>0.1522911051212938</v>
      </c>
      <c r="L91" s="132">
        <f t="shared" si="8"/>
        <v>0.15768194070080863</v>
      </c>
      <c r="M91" s="132">
        <f t="shared" si="8"/>
        <v>0.13611859838274934</v>
      </c>
      <c r="N91" s="132">
        <f t="shared" si="8"/>
        <v>0.09501347708894879</v>
      </c>
      <c r="O91" s="132">
        <f t="shared" si="8"/>
        <v>0.07884097035040431</v>
      </c>
      <c r="P91" s="132">
        <f t="shared" si="8"/>
        <v>0.06334231805929919</v>
      </c>
      <c r="Q91" s="132">
        <f t="shared" si="8"/>
        <v>0.1495956873315364</v>
      </c>
      <c r="R91" s="36"/>
      <c r="S91" s="20"/>
    </row>
    <row r="92" spans="1:19" ht="19.5" customHeight="1" thickBot="1">
      <c r="A92" s="26"/>
      <c r="B92" s="166" t="s">
        <v>153</v>
      </c>
      <c r="C92" s="167"/>
      <c r="D92" s="167"/>
      <c r="E92" s="168"/>
      <c r="F92" s="39">
        <f>SUM(F90,F50,F21)</f>
        <v>917</v>
      </c>
      <c r="G92" s="39">
        <f>SUM(G90,G50,G21)</f>
        <v>2567</v>
      </c>
      <c r="H92" s="39">
        <f>SUM(H90,H50,H21)</f>
        <v>3484</v>
      </c>
      <c r="I92" s="39">
        <f aca="true" t="shared" si="9" ref="I92:Q92">SUM(I90,I50,I21)</f>
        <v>73</v>
      </c>
      <c r="J92" s="39">
        <f t="shared" si="9"/>
        <v>175</v>
      </c>
      <c r="K92" s="39">
        <f t="shared" si="9"/>
        <v>299</v>
      </c>
      <c r="L92" s="39">
        <f t="shared" si="9"/>
        <v>544</v>
      </c>
      <c r="M92" s="39">
        <f t="shared" si="9"/>
        <v>642</v>
      </c>
      <c r="N92" s="39">
        <f t="shared" si="9"/>
        <v>526</v>
      </c>
      <c r="O92" s="39">
        <f t="shared" si="9"/>
        <v>400</v>
      </c>
      <c r="P92" s="39">
        <f t="shared" si="9"/>
        <v>248</v>
      </c>
      <c r="Q92" s="39">
        <f t="shared" si="9"/>
        <v>577</v>
      </c>
      <c r="R92" s="52">
        <v>28.98</v>
      </c>
      <c r="S92" s="20"/>
    </row>
    <row r="93" spans="1:19" ht="19.5" customHeight="1" thickBot="1">
      <c r="A93" s="26"/>
      <c r="B93" s="171" t="s">
        <v>154</v>
      </c>
      <c r="C93" s="172"/>
      <c r="D93" s="172"/>
      <c r="E93" s="173"/>
      <c r="F93" s="132">
        <f>F92/$H$92</f>
        <v>0.26320321469575203</v>
      </c>
      <c r="G93" s="132">
        <f aca="true" t="shared" si="10" ref="G93:P93">G92/$H$92</f>
        <v>0.736796785304248</v>
      </c>
      <c r="H93" s="132">
        <v>1</v>
      </c>
      <c r="I93" s="132">
        <f t="shared" si="10"/>
        <v>0.02095292766934558</v>
      </c>
      <c r="J93" s="132">
        <f t="shared" si="10"/>
        <v>0.050229621125143516</v>
      </c>
      <c r="K93" s="132">
        <f t="shared" si="10"/>
        <v>0.08582089552238806</v>
      </c>
      <c r="L93" s="132">
        <f t="shared" si="10"/>
        <v>0.15614236509758897</v>
      </c>
      <c r="M93" s="132">
        <f t="shared" si="10"/>
        <v>0.18427095292766935</v>
      </c>
      <c r="N93" s="132">
        <f t="shared" si="10"/>
        <v>0.15097588978185994</v>
      </c>
      <c r="O93" s="132">
        <f t="shared" si="10"/>
        <v>0.1148105625717566</v>
      </c>
      <c r="P93" s="132">
        <f t="shared" si="10"/>
        <v>0.0711825487944891</v>
      </c>
      <c r="Q93" s="38">
        <f>Q92/F92</f>
        <v>0.6292257360959651</v>
      </c>
      <c r="R93" s="36"/>
      <c r="S93" s="20"/>
    </row>
    <row r="94" spans="1:19" ht="3.75" customHeight="1">
      <c r="A94" s="29"/>
      <c r="B94" s="55"/>
      <c r="C94" s="56"/>
      <c r="D94" s="56"/>
      <c r="E94" s="56"/>
      <c r="F94" s="57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9"/>
      <c r="S94" s="28"/>
    </row>
    <row r="95" spans="2:18" ht="12.75">
      <c r="B95" s="49"/>
      <c r="C95" s="8"/>
      <c r="D95" s="8"/>
      <c r="E95" s="8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1"/>
    </row>
    <row r="96" spans="2:18" ht="12.75">
      <c r="B96" s="49"/>
      <c r="C96" s="8"/>
      <c r="D96" s="8"/>
      <c r="E96" s="8"/>
      <c r="F96" s="85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1"/>
    </row>
    <row r="97" spans="2:18" ht="13.5" thickBot="1">
      <c r="B97" s="49"/>
      <c r="C97" s="8"/>
      <c r="D97" s="8"/>
      <c r="E97" s="8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1"/>
    </row>
    <row r="98" spans="1:19" s="91" customFormat="1" ht="13.5" thickBot="1">
      <c r="A98" s="181" t="s">
        <v>155</v>
      </c>
      <c r="B98" s="181"/>
      <c r="C98" s="181"/>
      <c r="D98" s="181"/>
      <c r="E98" s="181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</row>
    <row r="99" spans="1:19" s="91" customFormat="1" ht="13.5" thickBot="1">
      <c r="A99" s="181" t="s">
        <v>71</v>
      </c>
      <c r="B99" s="181"/>
      <c r="C99" s="181"/>
      <c r="D99" s="181"/>
      <c r="E99" s="181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</row>
    <row r="100" spans="2:18" ht="12.75">
      <c r="B100" s="50"/>
      <c r="C100" s="12"/>
      <c r="D100" s="12"/>
      <c r="E100" s="12"/>
      <c r="F100" s="12"/>
      <c r="G100" s="12"/>
      <c r="H100" s="12"/>
      <c r="I100" s="10"/>
      <c r="J100" s="10"/>
      <c r="K100" s="10"/>
      <c r="L100" s="10"/>
      <c r="M100" s="10"/>
      <c r="N100" s="10"/>
      <c r="O100" s="10"/>
      <c r="P100" s="10"/>
      <c r="Q100" s="10"/>
      <c r="R100" s="11"/>
    </row>
    <row r="101" spans="1:19" ht="13.5" thickBot="1">
      <c r="A101" s="13"/>
      <c r="B101" s="146"/>
      <c r="C101" s="13"/>
      <c r="D101" s="13"/>
      <c r="E101" s="13"/>
      <c r="F101" s="13"/>
      <c r="G101" s="13"/>
      <c r="H101" s="13"/>
      <c r="I101" s="13"/>
      <c r="J101" s="13"/>
      <c r="K101" s="13" t="s">
        <v>43</v>
      </c>
      <c r="L101" s="13" t="s">
        <v>65</v>
      </c>
      <c r="M101" s="13"/>
      <c r="N101" s="13"/>
      <c r="O101" s="13"/>
      <c r="P101" s="13"/>
      <c r="Q101" s="13"/>
      <c r="R101" s="13"/>
      <c r="S101" s="13"/>
    </row>
    <row r="102" spans="1:19" ht="13.5" thickBot="1">
      <c r="A102" s="13"/>
      <c r="B102" s="147">
        <f>'[4]1.4.1.1'!F12+'[4]1.4.1.1'!F20</f>
        <v>414</v>
      </c>
      <c r="C102" s="13"/>
      <c r="D102" s="13"/>
      <c r="E102" s="81"/>
      <c r="F102" s="120"/>
      <c r="G102" s="120"/>
      <c r="H102" s="120"/>
      <c r="I102" s="13"/>
      <c r="J102" s="13"/>
      <c r="K102" s="13" t="s">
        <v>44</v>
      </c>
      <c r="L102" s="87">
        <v>414</v>
      </c>
      <c r="M102" s="120"/>
      <c r="N102" s="13"/>
      <c r="O102" s="13"/>
      <c r="P102" s="13"/>
      <c r="Q102" s="13"/>
      <c r="R102" s="13"/>
      <c r="S102" s="13"/>
    </row>
    <row r="103" spans="1:19" ht="13.5" thickBot="1">
      <c r="A103" s="13"/>
      <c r="B103" s="147">
        <f>'[4]1.4.1.1'!F11+'[4]1.4.1.1'!F32+'[4]1.4.1.1'!F33</f>
        <v>75</v>
      </c>
      <c r="C103" s="13" t="s">
        <v>7</v>
      </c>
      <c r="D103" s="117">
        <v>75</v>
      </c>
      <c r="E103" s="122"/>
      <c r="F103" s="120"/>
      <c r="G103" s="120"/>
      <c r="H103" s="120"/>
      <c r="I103" s="13"/>
      <c r="J103" s="13"/>
      <c r="K103" s="13" t="s">
        <v>45</v>
      </c>
      <c r="L103" s="87">
        <v>75</v>
      </c>
      <c r="M103" s="120"/>
      <c r="N103" s="13"/>
      <c r="O103" s="13"/>
      <c r="P103" s="13"/>
      <c r="Q103" s="13"/>
      <c r="R103" s="13"/>
      <c r="S103" s="13"/>
    </row>
    <row r="104" spans="1:19" ht="13.5" thickBot="1">
      <c r="A104" s="13"/>
      <c r="B104" s="146">
        <f>'[4]1.4.1.1'!F45+'[4]1.4.1.1'!F46</f>
        <v>18</v>
      </c>
      <c r="C104" s="13" t="s">
        <v>10</v>
      </c>
      <c r="D104" s="81">
        <v>263</v>
      </c>
      <c r="E104" s="122"/>
      <c r="F104" s="120"/>
      <c r="G104" s="120"/>
      <c r="H104" s="120"/>
      <c r="I104" s="13"/>
      <c r="J104" s="13"/>
      <c r="K104" s="13" t="s">
        <v>46</v>
      </c>
      <c r="L104" s="13">
        <v>18</v>
      </c>
      <c r="M104" s="120"/>
      <c r="N104" s="13"/>
      <c r="O104" s="13"/>
      <c r="P104" s="13"/>
      <c r="Q104" s="13"/>
      <c r="R104" s="13"/>
      <c r="S104" s="13"/>
    </row>
    <row r="105" spans="1:19" ht="13.5" thickBot="1">
      <c r="A105" s="13"/>
      <c r="B105" s="147">
        <f>'[4]1.4.1.1'!F17+'[4]1.4.1.1'!F18+'[4]1.4.1.1'!F42+'[4]1.4.1.1'!F43</f>
        <v>159</v>
      </c>
      <c r="C105" s="13" t="s">
        <v>76</v>
      </c>
      <c r="D105" s="81">
        <v>321</v>
      </c>
      <c r="E105" s="122"/>
      <c r="F105" s="120"/>
      <c r="G105" s="120"/>
      <c r="H105" s="120"/>
      <c r="I105" s="13"/>
      <c r="J105" s="13"/>
      <c r="K105" s="13" t="s">
        <v>47</v>
      </c>
      <c r="L105" s="87">
        <v>159</v>
      </c>
      <c r="M105" s="120"/>
      <c r="N105" s="13"/>
      <c r="O105" s="13"/>
      <c r="P105" s="13"/>
      <c r="Q105" s="13"/>
      <c r="R105" s="13"/>
      <c r="S105" s="13"/>
    </row>
    <row r="106" spans="1:19" ht="13.5" thickBot="1">
      <c r="A106" s="13"/>
      <c r="B106" s="147">
        <f>'[4]1.4.1.1'!F13+'[4]1.4.1.1'!F15+'[4]1.4.1.1'!F34+'[4]1.4.1.1'!F39+'[4]1.4.1.1'!F48+'[4]1.4.1.1'!F35+'[4]1.4.1.1'!F36+'[4]1.4.1.1'!F40+'[4]1.4.1.1'!F49</f>
        <v>668</v>
      </c>
      <c r="C106" s="13" t="s">
        <v>12</v>
      </c>
      <c r="D106" s="82">
        <v>350</v>
      </c>
      <c r="E106" s="122"/>
      <c r="F106" s="120"/>
      <c r="G106" s="120"/>
      <c r="H106" s="120"/>
      <c r="I106" s="13"/>
      <c r="J106" s="13"/>
      <c r="K106" s="13" t="s">
        <v>48</v>
      </c>
      <c r="L106" s="87">
        <v>668</v>
      </c>
      <c r="M106" s="120"/>
      <c r="N106" s="13"/>
      <c r="O106" s="13"/>
      <c r="P106" s="13"/>
      <c r="Q106" s="13"/>
      <c r="R106" s="13"/>
      <c r="S106" s="13"/>
    </row>
    <row r="107" spans="1:19" ht="13.5" thickBot="1">
      <c r="A107" s="13"/>
      <c r="B107" s="147">
        <f>'[4]1.4.1.1'!F16+'[4]1.4.1.1'!F41</f>
        <v>56</v>
      </c>
      <c r="C107" s="13" t="s">
        <v>13</v>
      </c>
      <c r="D107" s="81">
        <v>420</v>
      </c>
      <c r="E107" s="122"/>
      <c r="F107" s="120"/>
      <c r="G107" s="120"/>
      <c r="H107" s="120"/>
      <c r="I107" s="13"/>
      <c r="J107" s="13"/>
      <c r="K107" s="13" t="s">
        <v>49</v>
      </c>
      <c r="L107" s="87">
        <v>56</v>
      </c>
      <c r="M107" s="120"/>
      <c r="N107" s="13"/>
      <c r="O107" s="13"/>
      <c r="P107" s="13"/>
      <c r="Q107" s="13"/>
      <c r="R107" s="13"/>
      <c r="S107" s="13"/>
    </row>
    <row r="108" spans="1:19" ht="13.5" thickBot="1">
      <c r="A108" s="13"/>
      <c r="B108" s="148">
        <f>'[4]1.4.1.1'!F19+'[4]1.4.1.1'!F44+'[4]1.4.1.1'!F37+'[4]1.4.1.1'!F38+'[4]1.4.1.1'!F47+'[4]1.4.1.1'!F14</f>
        <v>610</v>
      </c>
      <c r="C108" s="13" t="s">
        <v>15</v>
      </c>
      <c r="D108" s="82">
        <v>130</v>
      </c>
      <c r="E108" s="122"/>
      <c r="F108" s="13"/>
      <c r="G108" s="13"/>
      <c r="H108" s="13"/>
      <c r="I108" s="13"/>
      <c r="J108" s="13"/>
      <c r="K108" s="13" t="s">
        <v>50</v>
      </c>
      <c r="L108" s="121">
        <v>610</v>
      </c>
      <c r="M108" s="120"/>
      <c r="N108" s="13"/>
      <c r="O108" s="13"/>
      <c r="P108" s="13"/>
      <c r="Q108" s="13"/>
      <c r="R108" s="13"/>
      <c r="S108" s="13"/>
    </row>
    <row r="109" spans="1:19" ht="13.5" thickBot="1">
      <c r="A109" s="13"/>
      <c r="B109" s="147">
        <f>SUM(B102:B108)</f>
        <v>2000</v>
      </c>
      <c r="C109" s="13" t="s">
        <v>30</v>
      </c>
      <c r="D109" s="83">
        <v>1</v>
      </c>
      <c r="E109" s="122"/>
      <c r="F109" s="13"/>
      <c r="G109" s="13"/>
      <c r="H109" s="13"/>
      <c r="I109" s="13"/>
      <c r="J109" s="13"/>
      <c r="K109" s="13" t="s">
        <v>51</v>
      </c>
      <c r="L109" s="87">
        <f>SUM(L102:L108)</f>
        <v>2000</v>
      </c>
      <c r="M109" s="120"/>
      <c r="N109" s="13"/>
      <c r="O109" s="13"/>
      <c r="P109" s="13"/>
      <c r="Q109" s="13"/>
      <c r="R109" s="13"/>
      <c r="S109" s="13"/>
    </row>
    <row r="110" spans="1:19" ht="13.5" thickBot="1">
      <c r="A110" s="13"/>
      <c r="B110" s="146">
        <v>270</v>
      </c>
      <c r="C110" s="13" t="s">
        <v>17</v>
      </c>
      <c r="D110" s="82">
        <v>212</v>
      </c>
      <c r="E110" s="122"/>
      <c r="F110" s="13"/>
      <c r="G110" s="13"/>
      <c r="H110" s="13"/>
      <c r="I110" s="13"/>
      <c r="J110" s="13"/>
      <c r="K110" s="120"/>
      <c r="L110" s="120"/>
      <c r="M110" s="13"/>
      <c r="N110" s="13"/>
      <c r="O110" s="13"/>
      <c r="P110" s="13"/>
      <c r="Q110" s="13"/>
      <c r="R110" s="13"/>
      <c r="S110" s="13"/>
    </row>
    <row r="111" spans="1:19" ht="13.5" thickBot="1">
      <c r="A111" s="13"/>
      <c r="B111" s="146">
        <v>280</v>
      </c>
      <c r="C111" s="13" t="s">
        <v>19</v>
      </c>
      <c r="D111" s="81">
        <v>18</v>
      </c>
      <c r="E111" s="122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</row>
    <row r="112" spans="1:19" ht="13.5" thickBot="1">
      <c r="A112" s="13"/>
      <c r="B112" s="146">
        <v>290</v>
      </c>
      <c r="C112" s="13" t="s">
        <v>21</v>
      </c>
      <c r="D112" s="82">
        <v>151</v>
      </c>
      <c r="E112" s="122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</row>
    <row r="113" spans="1:19" ht="13.5" thickBot="1">
      <c r="A113" s="13"/>
      <c r="B113" s="146">
        <v>300</v>
      </c>
      <c r="C113" s="13" t="s">
        <v>26</v>
      </c>
      <c r="D113" s="82">
        <v>48</v>
      </c>
      <c r="E113" s="122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</row>
    <row r="114" spans="1:19" ht="12.75">
      <c r="A114" s="13"/>
      <c r="B114" s="146">
        <v>340</v>
      </c>
      <c r="C114" s="13" t="s">
        <v>37</v>
      </c>
      <c r="D114" s="13">
        <v>11</v>
      </c>
      <c r="E114" s="122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</row>
    <row r="115" spans="1:19" ht="12.75">
      <c r="A115" s="13"/>
      <c r="B115" s="146" t="s">
        <v>51</v>
      </c>
      <c r="C115" s="13"/>
      <c r="D115" s="13">
        <v>2000</v>
      </c>
      <c r="E115" s="122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</row>
    <row r="116" spans="1:19" ht="12.75">
      <c r="A116" s="13"/>
      <c r="B116" s="146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</row>
    <row r="117" spans="1:19" ht="12.75">
      <c r="A117" s="13"/>
      <c r="B117" s="13"/>
      <c r="C117" s="13"/>
      <c r="D117" s="13"/>
      <c r="E117" s="13"/>
      <c r="F117" s="5"/>
      <c r="G117" s="5"/>
      <c r="H117" s="5"/>
      <c r="I117" s="13"/>
      <c r="J117" s="13"/>
      <c r="K117" s="77"/>
      <c r="L117" s="77"/>
      <c r="M117" s="77"/>
      <c r="N117" s="13"/>
      <c r="O117" s="13"/>
      <c r="P117" s="13"/>
      <c r="Q117" s="13"/>
      <c r="R117" s="13"/>
      <c r="S117" s="13"/>
    </row>
    <row r="118" spans="1:19" ht="12.75">
      <c r="A118" s="13"/>
      <c r="B118" s="13"/>
      <c r="C118" s="13"/>
      <c r="D118" s="13"/>
      <c r="E118" s="13"/>
      <c r="F118" s="5"/>
      <c r="G118" s="5"/>
      <c r="H118" s="5"/>
      <c r="I118" s="13"/>
      <c r="J118" s="13"/>
      <c r="K118" s="77"/>
      <c r="L118" s="77"/>
      <c r="M118" s="77"/>
      <c r="N118" s="13"/>
      <c r="O118" s="13"/>
      <c r="P118" s="13"/>
      <c r="Q118" s="13"/>
      <c r="R118" s="13"/>
      <c r="S118" s="13"/>
    </row>
    <row r="119" spans="1:19" ht="12.75">
      <c r="A119" s="13"/>
      <c r="B119" s="13"/>
      <c r="C119" s="13"/>
      <c r="D119" s="13"/>
      <c r="E119" s="13"/>
      <c r="F119" s="5"/>
      <c r="G119" s="5"/>
      <c r="H119" s="5"/>
      <c r="I119" s="13"/>
      <c r="J119" s="13"/>
      <c r="K119" s="77"/>
      <c r="L119" s="77"/>
      <c r="M119" s="77"/>
      <c r="N119" s="13"/>
      <c r="O119" s="13"/>
      <c r="P119" s="13"/>
      <c r="Q119" s="13"/>
      <c r="R119" s="13"/>
      <c r="S119" s="13"/>
    </row>
    <row r="120" spans="2:18" ht="12.75">
      <c r="B120" s="5"/>
      <c r="C120" s="5"/>
      <c r="D120" s="5"/>
      <c r="E120" s="5"/>
      <c r="F120" s="5"/>
      <c r="G120" s="5"/>
      <c r="H120" s="5"/>
      <c r="I120" s="5"/>
      <c r="J120" s="5"/>
      <c r="K120" s="77"/>
      <c r="L120" s="77"/>
      <c r="M120" s="77"/>
      <c r="N120" s="5"/>
      <c r="O120" s="5"/>
      <c r="P120" s="5"/>
      <c r="Q120" s="5"/>
      <c r="R120" s="5"/>
    </row>
    <row r="121" spans="2:18" ht="12.75">
      <c r="B121" s="5"/>
      <c r="C121" s="5"/>
      <c r="D121" s="5"/>
      <c r="E121" s="5"/>
      <c r="F121" s="5"/>
      <c r="G121" s="5"/>
      <c r="H121" s="5"/>
      <c r="I121" s="5"/>
      <c r="J121" s="5"/>
      <c r="K121" s="77"/>
      <c r="L121" s="77"/>
      <c r="M121" s="77"/>
      <c r="N121" s="5"/>
      <c r="O121" s="5"/>
      <c r="P121" s="5"/>
      <c r="Q121" s="5"/>
      <c r="R121" s="5"/>
    </row>
    <row r="122" spans="2:18" ht="13.5" thickBot="1">
      <c r="B122" s="5"/>
      <c r="C122" s="5"/>
      <c r="D122" s="5"/>
      <c r="E122" s="5"/>
      <c r="F122" s="5"/>
      <c r="G122" s="5"/>
      <c r="H122" s="5"/>
      <c r="I122" s="5"/>
      <c r="J122" s="5"/>
      <c r="K122" s="9"/>
      <c r="L122" s="118"/>
      <c r="M122" s="118"/>
      <c r="N122" s="5"/>
      <c r="O122" s="5"/>
      <c r="P122" s="5"/>
      <c r="Q122" s="5"/>
      <c r="R122" s="5"/>
    </row>
    <row r="123" spans="2:18" ht="13.5" thickBot="1">
      <c r="B123" s="49"/>
      <c r="C123" s="8"/>
      <c r="D123" s="8"/>
      <c r="E123" s="8"/>
      <c r="F123" s="5"/>
      <c r="G123" s="5"/>
      <c r="H123" s="5"/>
      <c r="I123" s="10"/>
      <c r="J123" s="10"/>
      <c r="K123" s="119"/>
      <c r="L123" s="119"/>
      <c r="M123" s="119"/>
      <c r="N123" s="10"/>
      <c r="O123" s="10"/>
      <c r="P123" s="10"/>
      <c r="Q123" s="10"/>
      <c r="R123" s="11"/>
    </row>
    <row r="124" spans="1:19" s="95" customFormat="1" ht="13.5" customHeight="1" thickBot="1">
      <c r="A124" s="182" t="s">
        <v>135</v>
      </c>
      <c r="B124" s="183"/>
      <c r="C124" s="183"/>
      <c r="D124" s="183"/>
      <c r="E124" s="18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</row>
    <row r="125" spans="2:18" ht="12.75">
      <c r="B125" s="49"/>
      <c r="C125" s="8"/>
      <c r="D125" s="8"/>
      <c r="E125" s="8"/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1"/>
    </row>
    <row r="126" spans="2:18" ht="15" thickBot="1">
      <c r="B126" s="53"/>
      <c r="C126" s="8"/>
      <c r="D126" s="8"/>
      <c r="E126" s="8"/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1"/>
    </row>
    <row r="127" spans="1:19" s="91" customFormat="1" ht="13.5" thickBot="1">
      <c r="A127" s="93" t="s">
        <v>52</v>
      </c>
      <c r="B127" s="93"/>
      <c r="C127" s="93"/>
      <c r="D127" s="93"/>
      <c r="E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</row>
    <row r="128" spans="1:19" ht="12.75">
      <c r="A128" s="13"/>
      <c r="B128" s="13"/>
      <c r="C128" s="13"/>
      <c r="D128" s="13"/>
      <c r="E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</row>
    <row r="129" spans="1:19" ht="12.75">
      <c r="A129" s="13"/>
      <c r="B129" s="13" t="s">
        <v>53</v>
      </c>
      <c r="C129" s="149"/>
      <c r="D129" s="149"/>
      <c r="E129" s="149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</row>
    <row r="130" spans="1:19" ht="12.75">
      <c r="A130" s="13"/>
      <c r="B130" s="13"/>
      <c r="C130" s="13"/>
      <c r="D130" s="13"/>
      <c r="E130" s="13"/>
      <c r="F130" s="120"/>
      <c r="G130" s="120"/>
      <c r="H130" s="120"/>
      <c r="I130" s="13"/>
      <c r="J130" s="145"/>
      <c r="K130" s="145"/>
      <c r="L130" s="145"/>
      <c r="M130" s="13"/>
      <c r="N130" s="13"/>
      <c r="O130" s="13"/>
      <c r="P130" s="13"/>
      <c r="Q130" s="13"/>
      <c r="R130" s="13"/>
      <c r="S130" s="13"/>
    </row>
    <row r="131" spans="1:19" ht="12.75">
      <c r="A131" s="13"/>
      <c r="B131" s="13" t="s">
        <v>42</v>
      </c>
      <c r="C131" s="13"/>
      <c r="D131" s="13"/>
      <c r="E131" s="13"/>
      <c r="F131" s="120"/>
      <c r="G131" s="120"/>
      <c r="H131" s="120"/>
      <c r="I131" s="13"/>
      <c r="J131" s="13"/>
      <c r="K131" s="13"/>
      <c r="L131" s="13"/>
      <c r="M131" s="13"/>
      <c r="N131" s="14"/>
      <c r="O131" s="14"/>
      <c r="P131" s="14"/>
      <c r="Q131" s="14"/>
      <c r="R131" s="13"/>
      <c r="S131" s="13"/>
    </row>
    <row r="132" spans="1:19" ht="12.75">
      <c r="A132" s="13"/>
      <c r="B132" s="13">
        <v>200</v>
      </c>
      <c r="C132" s="13" t="s">
        <v>7</v>
      </c>
      <c r="D132" s="87">
        <f>H60</f>
        <v>13</v>
      </c>
      <c r="E132" s="13"/>
      <c r="F132" s="120"/>
      <c r="G132" s="120"/>
      <c r="H132" s="120"/>
      <c r="I132" s="13"/>
      <c r="J132" s="13"/>
      <c r="K132" s="13"/>
      <c r="L132" s="13"/>
      <c r="M132" s="13"/>
      <c r="N132" s="14"/>
      <c r="O132" s="14"/>
      <c r="P132" s="14"/>
      <c r="Q132" s="14"/>
      <c r="R132" s="13"/>
      <c r="S132" s="13"/>
    </row>
    <row r="133" spans="1:19" ht="12.75">
      <c r="A133" s="13"/>
      <c r="B133" s="13">
        <v>250</v>
      </c>
      <c r="C133" s="13" t="s">
        <v>15</v>
      </c>
      <c r="D133" s="87">
        <f>H61</f>
        <v>104</v>
      </c>
      <c r="E133" s="13"/>
      <c r="F133" s="120"/>
      <c r="G133" s="120"/>
      <c r="H133" s="120"/>
      <c r="I133" s="13"/>
      <c r="J133" s="13"/>
      <c r="K133" s="13"/>
      <c r="L133" s="13"/>
      <c r="M133" s="13"/>
      <c r="N133" s="14"/>
      <c r="O133" s="14"/>
      <c r="P133" s="14"/>
      <c r="Q133" s="14"/>
      <c r="R133" s="13"/>
      <c r="S133" s="13"/>
    </row>
    <row r="134" spans="1:19" ht="12.75">
      <c r="A134" s="13"/>
      <c r="B134" s="13">
        <v>270</v>
      </c>
      <c r="C134" s="13" t="s">
        <v>17</v>
      </c>
      <c r="D134" s="87">
        <f>H62+H63</f>
        <v>130</v>
      </c>
      <c r="E134" s="13"/>
      <c r="F134" s="120"/>
      <c r="G134" s="120"/>
      <c r="H134" s="120"/>
      <c r="I134" s="13"/>
      <c r="J134" s="13" t="s">
        <v>43</v>
      </c>
      <c r="K134" s="13" t="s">
        <v>65</v>
      </c>
      <c r="L134" s="13"/>
      <c r="M134" s="13"/>
      <c r="N134" s="14"/>
      <c r="O134" s="14"/>
      <c r="P134" s="14"/>
      <c r="Q134" s="14"/>
      <c r="R134" s="13"/>
      <c r="S134" s="13"/>
    </row>
    <row r="135" spans="1:19" ht="12.75">
      <c r="A135" s="13"/>
      <c r="B135" s="13">
        <v>280</v>
      </c>
      <c r="C135" s="13" t="s">
        <v>19</v>
      </c>
      <c r="D135" s="87">
        <f>H64+H65+H66</f>
        <v>55</v>
      </c>
      <c r="E135" s="13"/>
      <c r="F135" s="120"/>
      <c r="G135" s="120"/>
      <c r="H135" s="120"/>
      <c r="I135" s="13"/>
      <c r="J135" s="13" t="s">
        <v>44</v>
      </c>
      <c r="K135" s="13">
        <v>430</v>
      </c>
      <c r="L135" s="87">
        <v>279</v>
      </c>
      <c r="M135" s="13"/>
      <c r="N135" s="14"/>
      <c r="O135" s="14"/>
      <c r="P135" s="14"/>
      <c r="Q135" s="14"/>
      <c r="R135" s="13"/>
      <c r="S135" s="13"/>
    </row>
    <row r="136" spans="1:19" ht="12.75">
      <c r="A136" s="13"/>
      <c r="B136" s="13">
        <v>300</v>
      </c>
      <c r="C136" s="13" t="s">
        <v>26</v>
      </c>
      <c r="D136" s="87">
        <f>H67+H68+H69</f>
        <v>163</v>
      </c>
      <c r="E136" s="13"/>
      <c r="F136" s="120"/>
      <c r="G136" s="120"/>
      <c r="H136" s="120"/>
      <c r="I136" s="13"/>
      <c r="J136" s="13" t="s">
        <v>54</v>
      </c>
      <c r="K136" s="13">
        <v>138</v>
      </c>
      <c r="L136" s="87">
        <v>116</v>
      </c>
      <c r="M136" s="13"/>
      <c r="N136" s="14"/>
      <c r="O136" s="14"/>
      <c r="P136" s="14"/>
      <c r="Q136" s="14"/>
      <c r="R136" s="13"/>
      <c r="S136" s="13"/>
    </row>
    <row r="137" spans="1:19" ht="12.75">
      <c r="A137" s="13"/>
      <c r="B137" s="13">
        <v>310</v>
      </c>
      <c r="C137" s="13" t="s">
        <v>30</v>
      </c>
      <c r="D137" s="87">
        <f>H71+H70</f>
        <v>279</v>
      </c>
      <c r="E137" s="13"/>
      <c r="F137" s="120"/>
      <c r="G137" s="120"/>
      <c r="H137" s="120"/>
      <c r="I137" s="13"/>
      <c r="J137" s="13" t="s">
        <v>45</v>
      </c>
      <c r="K137" s="13">
        <v>27</v>
      </c>
      <c r="L137" s="87">
        <v>13</v>
      </c>
      <c r="M137" s="13"/>
      <c r="N137" s="14"/>
      <c r="O137" s="14"/>
      <c r="P137" s="14"/>
      <c r="Q137" s="14"/>
      <c r="R137" s="13"/>
      <c r="S137" s="13"/>
    </row>
    <row r="138" spans="1:19" ht="12.75">
      <c r="A138" s="13"/>
      <c r="B138" s="13">
        <v>320</v>
      </c>
      <c r="C138" s="13" t="s">
        <v>33</v>
      </c>
      <c r="D138" s="87">
        <f>H72+H73+H74+H75+H76+H77</f>
        <v>247</v>
      </c>
      <c r="E138" s="13"/>
      <c r="F138" s="120"/>
      <c r="G138" s="120"/>
      <c r="H138" s="120"/>
      <c r="I138" s="13"/>
      <c r="J138" s="13" t="s">
        <v>46</v>
      </c>
      <c r="K138" s="13">
        <v>63</v>
      </c>
      <c r="L138" s="87">
        <v>55</v>
      </c>
      <c r="M138" s="13"/>
      <c r="N138" s="14"/>
      <c r="O138" s="14"/>
      <c r="P138" s="14"/>
      <c r="Q138" s="14"/>
      <c r="R138" s="13"/>
      <c r="S138" s="13"/>
    </row>
    <row r="139" spans="1:19" ht="12.75">
      <c r="A139" s="13"/>
      <c r="B139" s="13">
        <v>330</v>
      </c>
      <c r="C139" s="13" t="s">
        <v>34</v>
      </c>
      <c r="D139" s="87">
        <f>H78+H79+H80+H81+H82</f>
        <v>116</v>
      </c>
      <c r="E139" s="13"/>
      <c r="F139" s="120"/>
      <c r="G139" s="120"/>
      <c r="H139" s="120"/>
      <c r="I139" s="13"/>
      <c r="J139" s="13" t="s">
        <v>47</v>
      </c>
      <c r="K139" s="13">
        <v>171</v>
      </c>
      <c r="L139" s="87">
        <v>120</v>
      </c>
      <c r="M139" s="13"/>
      <c r="N139" s="14"/>
      <c r="O139" s="14"/>
      <c r="P139" s="14"/>
      <c r="Q139" s="14"/>
      <c r="R139" s="13"/>
      <c r="S139" s="13"/>
    </row>
    <row r="140" spans="1:19" ht="12.75">
      <c r="A140" s="13"/>
      <c r="B140" s="13">
        <v>340</v>
      </c>
      <c r="C140" s="13" t="s">
        <v>37</v>
      </c>
      <c r="D140" s="87">
        <f>H83+H84+H85+H86+H87+H88</f>
        <v>261</v>
      </c>
      <c r="E140" s="13"/>
      <c r="F140" s="120"/>
      <c r="G140" s="120"/>
      <c r="H140" s="120"/>
      <c r="I140" s="13"/>
      <c r="J140" s="13" t="s">
        <v>48</v>
      </c>
      <c r="K140" s="13">
        <v>423</v>
      </c>
      <c r="L140" s="87">
        <v>369</v>
      </c>
      <c r="M140" s="13"/>
      <c r="N140" s="14"/>
      <c r="O140" s="14"/>
      <c r="P140" s="14"/>
      <c r="Q140" s="14"/>
      <c r="R140" s="13"/>
      <c r="S140" s="13"/>
    </row>
    <row r="141" spans="1:19" ht="12.75">
      <c r="A141" s="13"/>
      <c r="B141" s="13">
        <v>370</v>
      </c>
      <c r="C141" s="13" t="s">
        <v>41</v>
      </c>
      <c r="D141" s="87">
        <f>H89</f>
        <v>116</v>
      </c>
      <c r="E141" s="13"/>
      <c r="F141" s="120"/>
      <c r="G141" s="120"/>
      <c r="H141" s="120"/>
      <c r="I141" s="13"/>
      <c r="J141" s="13" t="s">
        <v>49</v>
      </c>
      <c r="K141" s="13">
        <v>108</v>
      </c>
      <c r="L141" s="87">
        <v>85</v>
      </c>
      <c r="M141" s="13"/>
      <c r="N141" s="14"/>
      <c r="O141" s="14"/>
      <c r="P141" s="14"/>
      <c r="Q141" s="14"/>
      <c r="R141" s="13"/>
      <c r="S141" s="13"/>
    </row>
    <row r="142" spans="1:19" ht="12.75">
      <c r="A142" s="13"/>
      <c r="B142" s="13" t="s">
        <v>51</v>
      </c>
      <c r="C142" s="13"/>
      <c r="D142" s="87">
        <f>SUM(D132:D141)</f>
        <v>1484</v>
      </c>
      <c r="E142" s="13"/>
      <c r="F142" s="120"/>
      <c r="G142" s="120"/>
      <c r="H142" s="120"/>
      <c r="I142" s="13"/>
      <c r="J142" s="13" t="s">
        <v>50</v>
      </c>
      <c r="K142" s="13">
        <v>388</v>
      </c>
      <c r="L142" s="87">
        <v>423</v>
      </c>
      <c r="M142" s="13"/>
      <c r="N142" s="14"/>
      <c r="O142" s="14"/>
      <c r="P142" s="14"/>
      <c r="Q142" s="14"/>
      <c r="R142" s="13"/>
      <c r="S142" s="13"/>
    </row>
    <row r="143" spans="1:19" ht="12.75">
      <c r="A143" s="13"/>
      <c r="B143" s="13"/>
      <c r="C143" s="13"/>
      <c r="D143" s="13"/>
      <c r="E143" s="13"/>
      <c r="F143" s="13"/>
      <c r="G143" s="13"/>
      <c r="H143" s="13"/>
      <c r="I143" s="13"/>
      <c r="J143" s="120" t="s">
        <v>125</v>
      </c>
      <c r="K143" s="120"/>
      <c r="L143" s="121">
        <v>24</v>
      </c>
      <c r="M143" s="13"/>
      <c r="N143" s="14"/>
      <c r="O143" s="14"/>
      <c r="P143" s="14"/>
      <c r="Q143" s="14"/>
      <c r="R143" s="13"/>
      <c r="S143" s="13"/>
    </row>
    <row r="144" spans="1:19" ht="12.75">
      <c r="A144" s="13"/>
      <c r="B144" s="13"/>
      <c r="C144" s="13"/>
      <c r="D144" s="13"/>
      <c r="E144" s="13"/>
      <c r="F144" s="13"/>
      <c r="G144" s="13"/>
      <c r="H144" s="13"/>
      <c r="I144" s="13"/>
      <c r="J144" s="13" t="s">
        <v>51</v>
      </c>
      <c r="K144" s="13">
        <v>1748</v>
      </c>
      <c r="L144" s="87">
        <f>SUM(L135:L143)</f>
        <v>1484</v>
      </c>
      <c r="M144" s="13"/>
      <c r="N144" s="14"/>
      <c r="O144" s="14"/>
      <c r="P144" s="14"/>
      <c r="Q144" s="14"/>
      <c r="R144" s="13"/>
      <c r="S144" s="13"/>
    </row>
    <row r="145" spans="1:19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4"/>
      <c r="O145" s="14"/>
      <c r="P145" s="14"/>
      <c r="Q145" s="14"/>
      <c r="R145" s="13"/>
      <c r="S145" s="13"/>
    </row>
    <row r="146" spans="1:19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4"/>
      <c r="O146" s="14"/>
      <c r="P146" s="14"/>
      <c r="Q146" s="14"/>
      <c r="R146" s="13"/>
      <c r="S146" s="13"/>
    </row>
    <row r="147" spans="1:19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4"/>
      <c r="O147" s="14"/>
      <c r="P147" s="14"/>
      <c r="Q147" s="14"/>
      <c r="R147" s="13"/>
      <c r="S147" s="13"/>
    </row>
    <row r="148" spans="1:19" ht="12.75">
      <c r="A148" s="140"/>
      <c r="B148" s="140"/>
      <c r="C148" s="140"/>
      <c r="D148" s="140"/>
      <c r="E148" s="140"/>
      <c r="F148" s="13"/>
      <c r="G148" s="13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3"/>
      <c r="S148" s="13"/>
    </row>
    <row r="149" spans="1:19" ht="12.75">
      <c r="A149" s="140"/>
      <c r="B149" s="140"/>
      <c r="C149" s="140"/>
      <c r="D149" s="140"/>
      <c r="E149" s="140"/>
      <c r="F149" s="13"/>
      <c r="G149" s="13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3"/>
      <c r="S149" s="13"/>
    </row>
    <row r="150" spans="1:19" ht="12.75">
      <c r="A150" s="140"/>
      <c r="B150" s="140"/>
      <c r="C150" s="140"/>
      <c r="D150" s="140"/>
      <c r="E150" s="140"/>
      <c r="F150" s="13"/>
      <c r="G150" s="13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3"/>
      <c r="S150" s="13"/>
    </row>
    <row r="151" spans="1:18" ht="13.5" thickBot="1">
      <c r="A151" s="140"/>
      <c r="B151" s="141"/>
      <c r="C151" s="142"/>
      <c r="D151" s="142"/>
      <c r="E151" s="142"/>
      <c r="F151" s="9"/>
      <c r="G151" s="10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1"/>
    </row>
    <row r="152" spans="1:19" s="92" customFormat="1" ht="12.75" customHeight="1" thickBot="1">
      <c r="A152" s="185" t="s">
        <v>136</v>
      </c>
      <c r="B152" s="185"/>
      <c r="C152" s="185"/>
      <c r="D152" s="185"/>
      <c r="E152" s="185"/>
      <c r="F152" s="88"/>
      <c r="G152" s="88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88"/>
      <c r="S152" s="88"/>
    </row>
    <row r="153" spans="2:17" ht="15">
      <c r="B153" s="51"/>
      <c r="C153" s="15"/>
      <c r="D153" s="15"/>
      <c r="H153" s="43"/>
      <c r="I153" s="43"/>
      <c r="J153" s="43"/>
      <c r="K153" s="43"/>
      <c r="L153" s="43"/>
      <c r="M153" s="43"/>
      <c r="N153" s="43"/>
      <c r="O153" s="43"/>
      <c r="P153" s="43"/>
      <c r="Q153" s="43"/>
    </row>
    <row r="154" spans="2:4" ht="15.75" thickBot="1">
      <c r="B154" s="51"/>
      <c r="C154" s="15"/>
      <c r="D154" s="15"/>
    </row>
    <row r="155" spans="1:19" s="91" customFormat="1" ht="13.5" thickBot="1">
      <c r="A155" s="93" t="s">
        <v>55</v>
      </c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</row>
    <row r="156" spans="1:19" s="42" customFormat="1" ht="8.25" customHeight="1" thickBot="1">
      <c r="A156" s="41"/>
      <c r="B156" s="46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</row>
    <row r="157" spans="1:19" ht="3.75" customHeight="1" thickBot="1">
      <c r="A157" s="30"/>
      <c r="B157" s="18"/>
      <c r="C157" s="17"/>
      <c r="D157" s="17"/>
      <c r="E157" s="16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9"/>
      <c r="S157" s="27"/>
    </row>
    <row r="158" spans="1:19" ht="28.5" customHeight="1" thickBot="1">
      <c r="A158" s="26"/>
      <c r="B158" s="180" t="s">
        <v>156</v>
      </c>
      <c r="C158" s="165"/>
      <c r="D158" s="174" t="s">
        <v>0</v>
      </c>
      <c r="E158" s="175"/>
      <c r="F158" s="186" t="s">
        <v>137</v>
      </c>
      <c r="G158" s="187"/>
      <c r="H158" s="188"/>
      <c r="I158" s="165" t="s">
        <v>1</v>
      </c>
      <c r="J158" s="165"/>
      <c r="K158" s="165"/>
      <c r="L158" s="165"/>
      <c r="M158" s="165"/>
      <c r="N158" s="165"/>
      <c r="O158" s="165"/>
      <c r="P158" s="165"/>
      <c r="Q158" s="165"/>
      <c r="R158" s="165" t="s">
        <v>2</v>
      </c>
      <c r="S158" s="20"/>
    </row>
    <row r="159" spans="1:19" ht="19.5" customHeight="1" thickBot="1">
      <c r="A159" s="26"/>
      <c r="B159" s="165"/>
      <c r="C159" s="165"/>
      <c r="D159" s="176"/>
      <c r="E159" s="177"/>
      <c r="F159" s="131" t="s">
        <v>4</v>
      </c>
      <c r="G159" s="133" t="s">
        <v>3</v>
      </c>
      <c r="H159" s="134" t="s">
        <v>51</v>
      </c>
      <c r="I159" s="31" t="s">
        <v>5</v>
      </c>
      <c r="J159" s="31">
        <v>22</v>
      </c>
      <c r="K159" s="31">
        <v>23</v>
      </c>
      <c r="L159" s="31">
        <v>24</v>
      </c>
      <c r="M159" s="31">
        <v>25</v>
      </c>
      <c r="N159" s="31">
        <v>26</v>
      </c>
      <c r="O159" s="31">
        <v>27</v>
      </c>
      <c r="P159" s="31">
        <v>28</v>
      </c>
      <c r="Q159" s="31" t="s">
        <v>6</v>
      </c>
      <c r="R159" s="165"/>
      <c r="S159" s="20"/>
    </row>
    <row r="160" spans="1:19" ht="19.5" customHeight="1" thickBot="1">
      <c r="A160" s="26"/>
      <c r="B160" s="161">
        <v>801</v>
      </c>
      <c r="C160" s="32" t="s">
        <v>56</v>
      </c>
      <c r="D160" s="47" t="s">
        <v>8</v>
      </c>
      <c r="E160" s="32" t="s">
        <v>115</v>
      </c>
      <c r="F160" s="32">
        <v>36</v>
      </c>
      <c r="G160" s="32">
        <v>27</v>
      </c>
      <c r="H160" s="32">
        <f>SUM(F160:G160)</f>
        <v>63</v>
      </c>
      <c r="I160" s="32">
        <v>4</v>
      </c>
      <c r="J160" s="32">
        <v>5</v>
      </c>
      <c r="K160" s="32">
        <v>6</v>
      </c>
      <c r="L160" s="32">
        <v>11</v>
      </c>
      <c r="M160" s="32">
        <v>13</v>
      </c>
      <c r="N160" s="32">
        <v>6</v>
      </c>
      <c r="O160" s="32">
        <v>2</v>
      </c>
      <c r="P160" s="32">
        <v>5</v>
      </c>
      <c r="Q160" s="32">
        <v>11</v>
      </c>
      <c r="R160" s="45">
        <v>29.33</v>
      </c>
      <c r="S160" s="20"/>
    </row>
    <row r="161" spans="1:19" ht="19.5" customHeight="1" thickBot="1">
      <c r="A161" s="26"/>
      <c r="B161" s="162">
        <v>801</v>
      </c>
      <c r="C161" s="34" t="s">
        <v>56</v>
      </c>
      <c r="D161" s="48" t="s">
        <v>18</v>
      </c>
      <c r="E161" s="34" t="s">
        <v>96</v>
      </c>
      <c r="F161" s="34">
        <v>5</v>
      </c>
      <c r="G161" s="34">
        <v>12</v>
      </c>
      <c r="H161" s="34">
        <f aca="true" t="shared" si="11" ref="H161:H174">SUM(F161:G161)</f>
        <v>17</v>
      </c>
      <c r="I161" s="34">
        <v>3</v>
      </c>
      <c r="J161" s="34">
        <v>5</v>
      </c>
      <c r="K161" s="34">
        <v>1</v>
      </c>
      <c r="L161" s="34">
        <v>1</v>
      </c>
      <c r="M161" s="34">
        <v>2</v>
      </c>
      <c r="N161" s="34">
        <v>2</v>
      </c>
      <c r="O161" s="34">
        <v>2</v>
      </c>
      <c r="P161" s="34">
        <v>1</v>
      </c>
      <c r="Q161" s="115">
        <v>0</v>
      </c>
      <c r="R161" s="60">
        <v>24.5</v>
      </c>
      <c r="S161" s="20"/>
    </row>
    <row r="162" spans="1:19" s="73" customFormat="1" ht="19.5" customHeight="1" thickBot="1">
      <c r="A162" s="26"/>
      <c r="B162" s="163">
        <v>802</v>
      </c>
      <c r="C162" s="74" t="s">
        <v>73</v>
      </c>
      <c r="D162" s="123" t="s">
        <v>8</v>
      </c>
      <c r="E162" s="74" t="s">
        <v>115</v>
      </c>
      <c r="F162" s="68">
        <v>17</v>
      </c>
      <c r="G162" s="68">
        <v>40</v>
      </c>
      <c r="H162" s="68">
        <f t="shared" si="11"/>
        <v>57</v>
      </c>
      <c r="I162" s="68">
        <v>2</v>
      </c>
      <c r="J162" s="68">
        <v>6</v>
      </c>
      <c r="K162" s="68">
        <v>4</v>
      </c>
      <c r="L162" s="68">
        <v>6</v>
      </c>
      <c r="M162" s="68">
        <v>5</v>
      </c>
      <c r="N162" s="68">
        <v>6</v>
      </c>
      <c r="O162" s="68">
        <v>3</v>
      </c>
      <c r="P162" s="68">
        <v>5</v>
      </c>
      <c r="Q162" s="68">
        <v>20</v>
      </c>
      <c r="R162" s="78">
        <v>34.19</v>
      </c>
      <c r="S162" s="20"/>
    </row>
    <row r="163" spans="1:19" s="73" customFormat="1" ht="19.5" customHeight="1" thickBot="1">
      <c r="A163" s="26"/>
      <c r="B163" s="63">
        <v>820</v>
      </c>
      <c r="C163" s="64" t="s">
        <v>57</v>
      </c>
      <c r="D163" s="150" t="s">
        <v>18</v>
      </c>
      <c r="E163" s="66" t="s">
        <v>116</v>
      </c>
      <c r="F163" s="66">
        <v>20</v>
      </c>
      <c r="G163" s="66">
        <v>121</v>
      </c>
      <c r="H163" s="66">
        <f t="shared" si="11"/>
        <v>141</v>
      </c>
      <c r="I163" s="79">
        <v>5</v>
      </c>
      <c r="J163" s="79">
        <v>25</v>
      </c>
      <c r="K163" s="79">
        <v>35</v>
      </c>
      <c r="L163" s="79">
        <v>15</v>
      </c>
      <c r="M163" s="79">
        <v>10</v>
      </c>
      <c r="N163" s="79">
        <v>12</v>
      </c>
      <c r="O163" s="79">
        <v>6</v>
      </c>
      <c r="P163" s="79">
        <v>8</v>
      </c>
      <c r="Q163" s="79">
        <v>25</v>
      </c>
      <c r="R163" s="80">
        <v>33.52</v>
      </c>
      <c r="S163" s="20"/>
    </row>
    <row r="164" spans="1:19" s="73" customFormat="1" ht="19.5" customHeight="1" thickBot="1">
      <c r="A164" s="26"/>
      <c r="B164" s="67">
        <v>820</v>
      </c>
      <c r="C164" s="74" t="s">
        <v>57</v>
      </c>
      <c r="D164" s="123" t="s">
        <v>22</v>
      </c>
      <c r="E164" s="68" t="s">
        <v>117</v>
      </c>
      <c r="F164" s="68">
        <v>3</v>
      </c>
      <c r="G164" s="68">
        <v>51</v>
      </c>
      <c r="H164" s="68">
        <f t="shared" si="11"/>
        <v>54</v>
      </c>
      <c r="I164" s="68">
        <v>2</v>
      </c>
      <c r="J164" s="68">
        <v>14</v>
      </c>
      <c r="K164" s="68">
        <v>11</v>
      </c>
      <c r="L164" s="68">
        <v>9</v>
      </c>
      <c r="M164" s="68">
        <v>6</v>
      </c>
      <c r="N164" s="68">
        <v>4</v>
      </c>
      <c r="O164" s="68">
        <v>3</v>
      </c>
      <c r="P164" s="68">
        <v>1</v>
      </c>
      <c r="Q164" s="68">
        <v>4</v>
      </c>
      <c r="R164" s="78">
        <v>28.5</v>
      </c>
      <c r="S164" s="20"/>
    </row>
    <row r="165" spans="1:19" s="73" customFormat="1" ht="19.5" customHeight="1" thickBot="1">
      <c r="A165" s="26"/>
      <c r="B165" s="63">
        <v>820</v>
      </c>
      <c r="C165" s="66" t="s">
        <v>57</v>
      </c>
      <c r="D165" s="63" t="s">
        <v>14</v>
      </c>
      <c r="E165" s="66" t="s">
        <v>118</v>
      </c>
      <c r="F165" s="66">
        <v>57</v>
      </c>
      <c r="G165" s="66">
        <v>40</v>
      </c>
      <c r="H165" s="66">
        <f t="shared" si="11"/>
        <v>97</v>
      </c>
      <c r="I165" s="66">
        <v>7</v>
      </c>
      <c r="J165" s="66">
        <v>17</v>
      </c>
      <c r="K165" s="66">
        <v>22</v>
      </c>
      <c r="L165" s="66">
        <v>17</v>
      </c>
      <c r="M165" s="66">
        <v>11</v>
      </c>
      <c r="N165" s="66">
        <v>6</v>
      </c>
      <c r="O165" s="66">
        <v>4</v>
      </c>
      <c r="P165" s="66">
        <v>3</v>
      </c>
      <c r="Q165" s="66">
        <v>10</v>
      </c>
      <c r="R165" s="80">
        <v>27.5</v>
      </c>
      <c r="S165" s="20"/>
    </row>
    <row r="166" spans="1:19" s="73" customFormat="1" ht="19.5" customHeight="1" thickBot="1">
      <c r="A166" s="26"/>
      <c r="B166" s="67">
        <v>820</v>
      </c>
      <c r="C166" s="68" t="s">
        <v>57</v>
      </c>
      <c r="D166" s="67" t="s">
        <v>25</v>
      </c>
      <c r="E166" s="68" t="s">
        <v>119</v>
      </c>
      <c r="F166" s="68">
        <v>7</v>
      </c>
      <c r="G166" s="68">
        <v>112</v>
      </c>
      <c r="H166" s="68">
        <f t="shared" si="11"/>
        <v>119</v>
      </c>
      <c r="I166" s="68">
        <v>5</v>
      </c>
      <c r="J166" s="68">
        <v>14</v>
      </c>
      <c r="K166" s="68">
        <v>30</v>
      </c>
      <c r="L166" s="68">
        <v>17</v>
      </c>
      <c r="M166" s="68">
        <v>15</v>
      </c>
      <c r="N166" s="68">
        <v>8</v>
      </c>
      <c r="O166" s="68">
        <v>11</v>
      </c>
      <c r="P166" s="68">
        <v>7</v>
      </c>
      <c r="Q166" s="68">
        <v>12</v>
      </c>
      <c r="R166" s="78">
        <v>30.59</v>
      </c>
      <c r="S166" s="20"/>
    </row>
    <row r="167" spans="1:19" s="73" customFormat="1" ht="19.5" customHeight="1" thickBot="1">
      <c r="A167" s="26"/>
      <c r="B167" s="63">
        <v>830</v>
      </c>
      <c r="C167" s="64" t="s">
        <v>139</v>
      </c>
      <c r="D167" s="63" t="s">
        <v>18</v>
      </c>
      <c r="E167" s="66" t="s">
        <v>120</v>
      </c>
      <c r="F167" s="66">
        <v>41</v>
      </c>
      <c r="G167" s="66">
        <v>19</v>
      </c>
      <c r="H167" s="66">
        <f t="shared" si="11"/>
        <v>60</v>
      </c>
      <c r="I167" s="66">
        <v>1</v>
      </c>
      <c r="J167" s="66">
        <v>16</v>
      </c>
      <c r="K167" s="66">
        <v>8</v>
      </c>
      <c r="L167" s="66">
        <v>11</v>
      </c>
      <c r="M167" s="66">
        <v>7</v>
      </c>
      <c r="N167" s="66">
        <v>7</v>
      </c>
      <c r="O167" s="66">
        <v>7</v>
      </c>
      <c r="P167" s="66">
        <v>2</v>
      </c>
      <c r="Q167" s="66">
        <v>1</v>
      </c>
      <c r="R167" s="80">
        <v>25.33</v>
      </c>
      <c r="S167" s="20"/>
    </row>
    <row r="168" spans="1:19" s="73" customFormat="1" ht="19.5" customHeight="1" thickBot="1">
      <c r="A168" s="26"/>
      <c r="B168" s="163">
        <v>830</v>
      </c>
      <c r="C168" s="74" t="s">
        <v>139</v>
      </c>
      <c r="D168" s="67" t="s">
        <v>22</v>
      </c>
      <c r="E168" s="68" t="s">
        <v>121</v>
      </c>
      <c r="F168" s="68">
        <v>21</v>
      </c>
      <c r="G168" s="68">
        <v>20</v>
      </c>
      <c r="H168" s="68">
        <f t="shared" si="11"/>
        <v>41</v>
      </c>
      <c r="I168" s="68">
        <v>2</v>
      </c>
      <c r="J168" s="68">
        <v>4</v>
      </c>
      <c r="K168" s="68">
        <v>7</v>
      </c>
      <c r="L168" s="68">
        <v>6</v>
      </c>
      <c r="M168" s="68">
        <v>9</v>
      </c>
      <c r="N168" s="68">
        <v>5</v>
      </c>
      <c r="O168" s="68">
        <v>4</v>
      </c>
      <c r="P168" s="68">
        <v>1</v>
      </c>
      <c r="Q168" s="68">
        <v>3</v>
      </c>
      <c r="R168" s="78">
        <v>26</v>
      </c>
      <c r="S168" s="20"/>
    </row>
    <row r="169" spans="1:19" s="73" customFormat="1" ht="19.5" customHeight="1" thickBot="1">
      <c r="A169" s="26"/>
      <c r="B169" s="164">
        <v>830</v>
      </c>
      <c r="C169" s="64" t="s">
        <v>139</v>
      </c>
      <c r="D169" s="63" t="s">
        <v>14</v>
      </c>
      <c r="E169" s="66" t="s">
        <v>122</v>
      </c>
      <c r="F169" s="66">
        <v>19</v>
      </c>
      <c r="G169" s="66">
        <v>21</v>
      </c>
      <c r="H169" s="66">
        <f t="shared" si="11"/>
        <v>40</v>
      </c>
      <c r="I169" s="115">
        <v>0</v>
      </c>
      <c r="J169" s="66">
        <v>5</v>
      </c>
      <c r="K169" s="66">
        <v>10</v>
      </c>
      <c r="L169" s="66">
        <v>7</v>
      </c>
      <c r="M169" s="66">
        <v>4</v>
      </c>
      <c r="N169" s="66">
        <v>1</v>
      </c>
      <c r="O169" s="66">
        <v>5</v>
      </c>
      <c r="P169" s="115">
        <v>0</v>
      </c>
      <c r="Q169" s="66">
        <v>8</v>
      </c>
      <c r="R169" s="80">
        <v>26.33</v>
      </c>
      <c r="S169" s="20"/>
    </row>
    <row r="170" spans="1:19" s="73" customFormat="1" ht="19.5" customHeight="1" thickBot="1">
      <c r="A170" s="26"/>
      <c r="B170" s="163">
        <v>840</v>
      </c>
      <c r="C170" s="68" t="s">
        <v>58</v>
      </c>
      <c r="D170" s="67" t="s">
        <v>14</v>
      </c>
      <c r="E170" s="68" t="s">
        <v>123</v>
      </c>
      <c r="F170" s="116">
        <v>0</v>
      </c>
      <c r="G170" s="68">
        <v>24</v>
      </c>
      <c r="H170" s="68">
        <f t="shared" si="11"/>
        <v>24</v>
      </c>
      <c r="I170" s="68">
        <v>2</v>
      </c>
      <c r="J170" s="68">
        <v>1</v>
      </c>
      <c r="K170" s="68">
        <v>7</v>
      </c>
      <c r="L170" s="68">
        <v>7</v>
      </c>
      <c r="M170" s="68">
        <v>1</v>
      </c>
      <c r="N170" s="68">
        <v>1</v>
      </c>
      <c r="O170" s="68">
        <v>2</v>
      </c>
      <c r="P170" s="116">
        <v>0</v>
      </c>
      <c r="Q170" s="68">
        <v>3</v>
      </c>
      <c r="R170" s="78">
        <v>25.33</v>
      </c>
      <c r="S170" s="20"/>
    </row>
    <row r="171" spans="1:19" s="73" customFormat="1" ht="19.5" customHeight="1" thickBot="1">
      <c r="A171" s="26"/>
      <c r="B171" s="164">
        <v>840</v>
      </c>
      <c r="C171" s="66" t="s">
        <v>58</v>
      </c>
      <c r="D171" s="63" t="s">
        <v>25</v>
      </c>
      <c r="E171" s="66" t="s">
        <v>96</v>
      </c>
      <c r="F171" s="66">
        <v>7</v>
      </c>
      <c r="G171" s="66">
        <v>42</v>
      </c>
      <c r="H171" s="66">
        <f t="shared" si="11"/>
        <v>49</v>
      </c>
      <c r="I171" s="66">
        <v>2</v>
      </c>
      <c r="J171" s="66">
        <v>2</v>
      </c>
      <c r="K171" s="66">
        <v>7</v>
      </c>
      <c r="L171" s="66">
        <v>13</v>
      </c>
      <c r="M171" s="66">
        <v>8</v>
      </c>
      <c r="N171" s="66">
        <v>6</v>
      </c>
      <c r="O171" s="66">
        <v>5</v>
      </c>
      <c r="P171" s="66">
        <v>1</v>
      </c>
      <c r="Q171" s="66">
        <v>5</v>
      </c>
      <c r="R171" s="80">
        <v>26.92</v>
      </c>
      <c r="S171" s="20"/>
    </row>
    <row r="172" spans="1:19" s="73" customFormat="1" ht="19.5" customHeight="1" thickBot="1">
      <c r="A172" s="26"/>
      <c r="B172" s="163">
        <v>840</v>
      </c>
      <c r="C172" s="68" t="s">
        <v>58</v>
      </c>
      <c r="D172" s="67" t="s">
        <v>28</v>
      </c>
      <c r="E172" s="68" t="s">
        <v>119</v>
      </c>
      <c r="F172" s="68">
        <v>4</v>
      </c>
      <c r="G172" s="68">
        <v>37</v>
      </c>
      <c r="H172" s="68">
        <f t="shared" si="11"/>
        <v>41</v>
      </c>
      <c r="I172" s="68">
        <v>0</v>
      </c>
      <c r="J172" s="68">
        <v>5</v>
      </c>
      <c r="K172" s="68">
        <v>10</v>
      </c>
      <c r="L172" s="68">
        <v>7</v>
      </c>
      <c r="M172" s="68">
        <v>3</v>
      </c>
      <c r="N172" s="68">
        <v>5</v>
      </c>
      <c r="O172" s="68">
        <v>2</v>
      </c>
      <c r="P172" s="68">
        <v>2</v>
      </c>
      <c r="Q172" s="68">
        <v>7</v>
      </c>
      <c r="R172" s="78">
        <v>28.08</v>
      </c>
      <c r="S172" s="20"/>
    </row>
    <row r="173" spans="1:19" s="73" customFormat="1" ht="19.5" customHeight="1" thickBot="1">
      <c r="A173" s="26"/>
      <c r="B173" s="164">
        <v>860</v>
      </c>
      <c r="C173" s="66" t="s">
        <v>59</v>
      </c>
      <c r="D173" s="63" t="s">
        <v>18</v>
      </c>
      <c r="E173" s="66" t="s">
        <v>118</v>
      </c>
      <c r="F173" s="66">
        <v>11</v>
      </c>
      <c r="G173" s="66">
        <v>11</v>
      </c>
      <c r="H173" s="66">
        <f t="shared" si="11"/>
        <v>22</v>
      </c>
      <c r="I173" s="66">
        <v>3</v>
      </c>
      <c r="J173" s="66">
        <v>1</v>
      </c>
      <c r="K173" s="66">
        <v>2</v>
      </c>
      <c r="L173" s="66">
        <v>4</v>
      </c>
      <c r="M173" s="66">
        <v>3</v>
      </c>
      <c r="N173" s="66">
        <v>3</v>
      </c>
      <c r="O173" s="115">
        <v>0</v>
      </c>
      <c r="P173" s="66">
        <v>1</v>
      </c>
      <c r="Q173" s="66">
        <v>5</v>
      </c>
      <c r="R173" s="80">
        <v>27.27</v>
      </c>
      <c r="S173" s="20"/>
    </row>
    <row r="174" spans="1:19" s="73" customFormat="1" ht="19.5" customHeight="1" thickBot="1">
      <c r="A174" s="26"/>
      <c r="B174" s="163">
        <v>870</v>
      </c>
      <c r="C174" s="68" t="s">
        <v>60</v>
      </c>
      <c r="D174" s="67" t="s">
        <v>18</v>
      </c>
      <c r="E174" s="68" t="s">
        <v>124</v>
      </c>
      <c r="F174" s="68">
        <v>5</v>
      </c>
      <c r="G174" s="68">
        <v>3</v>
      </c>
      <c r="H174" s="68">
        <f t="shared" si="11"/>
        <v>8</v>
      </c>
      <c r="I174" s="116">
        <v>0</v>
      </c>
      <c r="J174" s="116">
        <v>0</v>
      </c>
      <c r="K174" s="116">
        <v>0</v>
      </c>
      <c r="L174" s="68">
        <v>3</v>
      </c>
      <c r="M174" s="116">
        <v>0</v>
      </c>
      <c r="N174" s="68">
        <v>1</v>
      </c>
      <c r="O174" s="68">
        <v>3</v>
      </c>
      <c r="P174" s="68">
        <v>1</v>
      </c>
      <c r="Q174" s="116">
        <v>0</v>
      </c>
      <c r="R174" s="78">
        <v>26.25</v>
      </c>
      <c r="S174" s="20"/>
    </row>
    <row r="175" spans="1:19" ht="19.5" customHeight="1" thickBot="1">
      <c r="A175" s="26"/>
      <c r="B175" s="166" t="s">
        <v>130</v>
      </c>
      <c r="C175" s="167"/>
      <c r="D175" s="167"/>
      <c r="E175" s="168"/>
      <c r="F175" s="39">
        <f>SUM(F160:F174)</f>
        <v>253</v>
      </c>
      <c r="G175" s="39">
        <f>SUM(G160:G174)</f>
        <v>580</v>
      </c>
      <c r="H175" s="39">
        <f>SUM(H160:H174)</f>
        <v>833</v>
      </c>
      <c r="I175" s="37">
        <f aca="true" t="shared" si="12" ref="I175:Q175">SUM(I160:I174)</f>
        <v>38</v>
      </c>
      <c r="J175" s="37">
        <f>SUM(J160:J174)</f>
        <v>120</v>
      </c>
      <c r="K175" s="37">
        <f t="shared" si="12"/>
        <v>160</v>
      </c>
      <c r="L175" s="37">
        <f t="shared" si="12"/>
        <v>134</v>
      </c>
      <c r="M175" s="37">
        <f t="shared" si="12"/>
        <v>97</v>
      </c>
      <c r="N175" s="37">
        <f t="shared" si="12"/>
        <v>73</v>
      </c>
      <c r="O175" s="37">
        <f t="shared" si="12"/>
        <v>59</v>
      </c>
      <c r="P175" s="37">
        <f t="shared" si="12"/>
        <v>38</v>
      </c>
      <c r="Q175" s="37">
        <f t="shared" si="12"/>
        <v>114</v>
      </c>
      <c r="R175" s="52">
        <v>28.93</v>
      </c>
      <c r="S175" s="20"/>
    </row>
    <row r="176" spans="1:19" ht="19.5" customHeight="1" thickBot="1">
      <c r="A176" s="26"/>
      <c r="B176" s="171" t="s">
        <v>131</v>
      </c>
      <c r="C176" s="172"/>
      <c r="D176" s="172"/>
      <c r="E176" s="173"/>
      <c r="F176" s="132">
        <f>F175/$H$175</f>
        <v>0.3037214885954382</v>
      </c>
      <c r="G176" s="132">
        <f aca="true" t="shared" si="13" ref="G176:Q176">G175/$H$175</f>
        <v>0.6962785114045619</v>
      </c>
      <c r="H176" s="132">
        <v>1</v>
      </c>
      <c r="I176" s="132">
        <f t="shared" si="13"/>
        <v>0.04561824729891957</v>
      </c>
      <c r="J176" s="132">
        <f t="shared" si="13"/>
        <v>0.14405762304921968</v>
      </c>
      <c r="K176" s="132">
        <f t="shared" si="13"/>
        <v>0.19207683073229292</v>
      </c>
      <c r="L176" s="132">
        <f t="shared" si="13"/>
        <v>0.1608643457382953</v>
      </c>
      <c r="M176" s="132">
        <f t="shared" si="13"/>
        <v>0.11644657863145258</v>
      </c>
      <c r="N176" s="132">
        <f t="shared" si="13"/>
        <v>0.08763505402160865</v>
      </c>
      <c r="O176" s="132">
        <f t="shared" si="13"/>
        <v>0.07082833133253301</v>
      </c>
      <c r="P176" s="132">
        <f t="shared" si="13"/>
        <v>0.04561824729891957</v>
      </c>
      <c r="Q176" s="132">
        <f t="shared" si="13"/>
        <v>0.1368547418967587</v>
      </c>
      <c r="R176" s="36"/>
      <c r="S176" s="20"/>
    </row>
    <row r="177" spans="1:19" ht="19.5" customHeight="1" thickBot="1">
      <c r="A177" s="26"/>
      <c r="B177" s="166" t="s">
        <v>61</v>
      </c>
      <c r="C177" s="167"/>
      <c r="D177" s="167"/>
      <c r="E177" s="168"/>
      <c r="F177" s="39">
        <f>SUM(F175,F92)</f>
        <v>1170</v>
      </c>
      <c r="G177" s="39">
        <f aca="true" t="shared" si="14" ref="G177:Q177">SUM(G175,G92)</f>
        <v>3147</v>
      </c>
      <c r="H177" s="39">
        <f t="shared" si="14"/>
        <v>4317</v>
      </c>
      <c r="I177" s="39">
        <f t="shared" si="14"/>
        <v>111</v>
      </c>
      <c r="J177" s="39">
        <f t="shared" si="14"/>
        <v>295</v>
      </c>
      <c r="K177" s="39">
        <f t="shared" si="14"/>
        <v>459</v>
      </c>
      <c r="L177" s="39">
        <f t="shared" si="14"/>
        <v>678</v>
      </c>
      <c r="M177" s="39">
        <f t="shared" si="14"/>
        <v>739</v>
      </c>
      <c r="N177" s="39">
        <f t="shared" si="14"/>
        <v>599</v>
      </c>
      <c r="O177" s="39">
        <f t="shared" si="14"/>
        <v>459</v>
      </c>
      <c r="P177" s="39">
        <f t="shared" si="14"/>
        <v>286</v>
      </c>
      <c r="Q177" s="39">
        <f t="shared" si="14"/>
        <v>691</v>
      </c>
      <c r="R177" s="52">
        <v>28.970352096363218</v>
      </c>
      <c r="S177" s="20"/>
    </row>
    <row r="178" spans="1:19" ht="19.5" customHeight="1" thickBot="1">
      <c r="A178" s="26"/>
      <c r="B178" s="171" t="s">
        <v>157</v>
      </c>
      <c r="C178" s="172"/>
      <c r="D178" s="172"/>
      <c r="E178" s="173"/>
      <c r="F178" s="132">
        <f>F177/$H$177</f>
        <v>0.2710215427380125</v>
      </c>
      <c r="G178" s="132">
        <f aca="true" t="shared" si="15" ref="G178:Q178">G177/$H$177</f>
        <v>0.7289784572619875</v>
      </c>
      <c r="H178" s="132">
        <v>1</v>
      </c>
      <c r="I178" s="132">
        <f t="shared" si="15"/>
        <v>0.02571230020847811</v>
      </c>
      <c r="J178" s="132">
        <f t="shared" si="15"/>
        <v>0.06833449154505443</v>
      </c>
      <c r="K178" s="132">
        <f t="shared" si="15"/>
        <v>0.1063238359972203</v>
      </c>
      <c r="L178" s="132">
        <f t="shared" si="15"/>
        <v>0.15705350938151494</v>
      </c>
      <c r="M178" s="132">
        <f t="shared" si="15"/>
        <v>0.17118369237896688</v>
      </c>
      <c r="N178" s="132">
        <f t="shared" si="15"/>
        <v>0.13875376418809357</v>
      </c>
      <c r="O178" s="132">
        <f t="shared" si="15"/>
        <v>0.1063238359972203</v>
      </c>
      <c r="P178" s="132">
        <f t="shared" si="15"/>
        <v>0.06624971044706972</v>
      </c>
      <c r="Q178" s="132">
        <f t="shared" si="15"/>
        <v>0.16006485985638175</v>
      </c>
      <c r="R178" s="36"/>
      <c r="S178" s="20"/>
    </row>
    <row r="179" spans="1:19" ht="3.75" customHeight="1">
      <c r="A179" s="29"/>
      <c r="B179" s="23"/>
      <c r="C179" s="22"/>
      <c r="D179" s="22"/>
      <c r="E179" s="21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5"/>
      <c r="S179" s="28"/>
    </row>
    <row r="181" ht="13.5" thickBot="1"/>
    <row r="182" spans="1:19" s="91" customFormat="1" ht="13.5" thickBot="1">
      <c r="A182" s="178" t="s">
        <v>140</v>
      </c>
      <c r="B182" s="179"/>
      <c r="C182" s="179"/>
      <c r="D182" s="179"/>
      <c r="E182" s="17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</row>
    <row r="183" spans="1:19" s="91" customFormat="1" ht="13.5" thickBot="1">
      <c r="A183" s="178" t="s">
        <v>52</v>
      </c>
      <c r="B183" s="179"/>
      <c r="C183" s="179"/>
      <c r="D183" s="179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</row>
    <row r="184" spans="1:19" ht="12.7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</row>
    <row r="185" spans="1:19" ht="12.7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</row>
    <row r="186" spans="1:19" ht="12.7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</row>
    <row r="187" spans="1:19" ht="12.75">
      <c r="A187" s="13"/>
      <c r="B187" s="13" t="s">
        <v>62</v>
      </c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</row>
    <row r="188" spans="1:19" ht="12.75">
      <c r="A188" s="13"/>
      <c r="B188" s="13"/>
      <c r="C188" s="13"/>
      <c r="D188" s="13"/>
      <c r="E188" s="13"/>
      <c r="F188" s="13"/>
      <c r="G188" s="13"/>
      <c r="H188" s="13"/>
      <c r="I188" s="13" t="s">
        <v>43</v>
      </c>
      <c r="J188" s="13" t="s">
        <v>65</v>
      </c>
      <c r="K188" s="13"/>
      <c r="L188" s="13"/>
      <c r="M188" s="13"/>
      <c r="N188" s="13"/>
      <c r="O188" s="13"/>
      <c r="P188" s="13"/>
      <c r="Q188" s="13"/>
      <c r="R188" s="13"/>
      <c r="S188" s="13"/>
    </row>
    <row r="189" spans="1:19" ht="12.75">
      <c r="A189" s="13"/>
      <c r="B189" s="13" t="s">
        <v>42</v>
      </c>
      <c r="C189" s="13"/>
      <c r="D189" s="13"/>
      <c r="E189" s="13"/>
      <c r="F189" s="13"/>
      <c r="G189" s="13"/>
      <c r="H189" s="13"/>
      <c r="I189" s="13" t="s">
        <v>63</v>
      </c>
      <c r="J189" s="13"/>
      <c r="K189" s="13">
        <v>120</v>
      </c>
      <c r="L189" s="13"/>
      <c r="M189" s="13"/>
      <c r="N189" s="13"/>
      <c r="O189" s="13"/>
      <c r="P189" s="13"/>
      <c r="Q189" s="13"/>
      <c r="R189" s="13"/>
      <c r="S189" s="13"/>
    </row>
    <row r="190" spans="1:19" ht="12.75">
      <c r="A190" s="13"/>
      <c r="B190" s="13">
        <v>801</v>
      </c>
      <c r="C190" s="13" t="s">
        <v>56</v>
      </c>
      <c r="D190" s="13">
        <f>H160+H161</f>
        <v>80</v>
      </c>
      <c r="E190" s="13"/>
      <c r="F190" s="13"/>
      <c r="G190" s="13"/>
      <c r="H190" s="13"/>
      <c r="I190" s="13" t="s">
        <v>64</v>
      </c>
      <c r="J190" s="13"/>
      <c r="K190" s="13">
        <v>141</v>
      </c>
      <c r="L190" s="13"/>
      <c r="M190" s="13"/>
      <c r="N190" s="13"/>
      <c r="O190" s="13"/>
      <c r="P190" s="13"/>
      <c r="Q190" s="13"/>
      <c r="R190" s="13"/>
      <c r="S190" s="13"/>
    </row>
    <row r="191" spans="1:19" ht="12.75">
      <c r="A191" s="13"/>
      <c r="B191" s="13">
        <v>802</v>
      </c>
      <c r="C191" s="13" t="s">
        <v>73</v>
      </c>
      <c r="D191" s="13">
        <f>H162</f>
        <v>57</v>
      </c>
      <c r="E191" s="13"/>
      <c r="F191" s="13"/>
      <c r="G191" s="13"/>
      <c r="H191" s="13"/>
      <c r="I191" s="13" t="s">
        <v>48</v>
      </c>
      <c r="J191" s="13"/>
      <c r="K191" s="13">
        <v>363</v>
      </c>
      <c r="L191" s="13"/>
      <c r="M191" s="13"/>
      <c r="N191" s="13"/>
      <c r="O191" s="13"/>
      <c r="P191" s="13"/>
      <c r="Q191" s="13"/>
      <c r="R191" s="13"/>
      <c r="S191" s="13"/>
    </row>
    <row r="192" spans="1:19" ht="12.75">
      <c r="A192" s="13"/>
      <c r="B192" s="13">
        <v>820</v>
      </c>
      <c r="C192" s="13" t="s">
        <v>57</v>
      </c>
      <c r="D192" s="13">
        <f>H163+H164+H165+H166</f>
        <v>411</v>
      </c>
      <c r="E192" s="13"/>
      <c r="F192" s="13"/>
      <c r="G192" s="13"/>
      <c r="H192" s="13"/>
      <c r="I192" s="13" t="s">
        <v>49</v>
      </c>
      <c r="J192" s="13"/>
      <c r="K192" s="13">
        <v>119</v>
      </c>
      <c r="L192" s="13"/>
      <c r="M192" s="13"/>
      <c r="N192" s="13"/>
      <c r="O192" s="13"/>
      <c r="P192" s="13"/>
      <c r="Q192" s="13"/>
      <c r="R192" s="13"/>
      <c r="S192" s="13"/>
    </row>
    <row r="193" spans="1:19" ht="12.75">
      <c r="A193" s="13"/>
      <c r="B193" s="13">
        <v>830</v>
      </c>
      <c r="C193" s="13" t="s">
        <v>74</v>
      </c>
      <c r="D193" s="13">
        <f>H167+H168+H169</f>
        <v>141</v>
      </c>
      <c r="E193" s="13"/>
      <c r="F193" s="13"/>
      <c r="G193" s="13"/>
      <c r="H193" s="13"/>
      <c r="I193" s="13" t="s">
        <v>50</v>
      </c>
      <c r="J193" s="13"/>
      <c r="K193" s="13">
        <v>90</v>
      </c>
      <c r="L193" s="13"/>
      <c r="M193" s="13"/>
      <c r="N193" s="13"/>
      <c r="O193" s="13"/>
      <c r="P193" s="13"/>
      <c r="Q193" s="13"/>
      <c r="R193" s="13"/>
      <c r="S193" s="13"/>
    </row>
    <row r="194" spans="1:19" ht="12.75">
      <c r="A194" s="13"/>
      <c r="B194" s="13">
        <v>840</v>
      </c>
      <c r="C194" s="13" t="s">
        <v>58</v>
      </c>
      <c r="D194" s="13">
        <f>H170+H171+H172</f>
        <v>114</v>
      </c>
      <c r="E194" s="13"/>
      <c r="F194" s="13"/>
      <c r="G194" s="13"/>
      <c r="H194" s="13"/>
      <c r="I194" s="13" t="s">
        <v>51</v>
      </c>
      <c r="J194" s="13"/>
      <c r="K194" s="13">
        <f>SUM(K189:K193)</f>
        <v>833</v>
      </c>
      <c r="L194" s="13"/>
      <c r="M194" s="13"/>
      <c r="N194" s="13"/>
      <c r="O194" s="13"/>
      <c r="P194" s="13"/>
      <c r="Q194" s="13"/>
      <c r="R194" s="13"/>
      <c r="S194" s="13"/>
    </row>
    <row r="195" spans="1:19" ht="12.75">
      <c r="A195" s="13"/>
      <c r="B195" s="13">
        <v>860</v>
      </c>
      <c r="C195" s="13" t="s">
        <v>59</v>
      </c>
      <c r="D195" s="13">
        <f>H173</f>
        <v>22</v>
      </c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</row>
    <row r="196" spans="1:19" ht="12.75">
      <c r="A196" s="13"/>
      <c r="B196" s="13">
        <v>870</v>
      </c>
      <c r="C196" s="13" t="s">
        <v>60</v>
      </c>
      <c r="D196" s="13">
        <f>H174</f>
        <v>8</v>
      </c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</row>
    <row r="197" spans="1:19" ht="12.75">
      <c r="A197" s="13"/>
      <c r="B197" s="13" t="s">
        <v>51</v>
      </c>
      <c r="C197" s="13"/>
      <c r="D197" s="13">
        <f>SUM(D190:D196)</f>
        <v>833</v>
      </c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</row>
    <row r="198" spans="1:19" ht="12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</row>
    <row r="199" spans="1:19" ht="12.75" customHeight="1">
      <c r="A199" s="13"/>
      <c r="B199" s="77"/>
      <c r="C199" s="77"/>
      <c r="D199" s="77"/>
      <c r="E199" s="77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</row>
    <row r="200" spans="1:19" ht="12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</row>
    <row r="201" spans="1:19" ht="12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</row>
    <row r="202" ht="12.75">
      <c r="S202" s="13"/>
    </row>
    <row r="203" ht="12.75">
      <c r="S203" s="13"/>
    </row>
    <row r="204" ht="12.75">
      <c r="S204" s="13"/>
    </row>
    <row r="205" ht="12.75">
      <c r="S205" s="13"/>
    </row>
    <row r="206" ht="12.75">
      <c r="S206" s="13"/>
    </row>
    <row r="207" spans="1:19" ht="12.75">
      <c r="A207" s="13" t="s">
        <v>61</v>
      </c>
      <c r="B207" s="13">
        <v>5117</v>
      </c>
      <c r="C207" s="13">
        <v>6010</v>
      </c>
      <c r="D207" s="13"/>
      <c r="E207" s="13">
        <v>5711</v>
      </c>
      <c r="F207" s="13">
        <v>5731</v>
      </c>
      <c r="G207" s="13">
        <v>4548</v>
      </c>
      <c r="H207" s="13">
        <f>SUM(K216:K217)</f>
        <v>4317</v>
      </c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</row>
    <row r="208" ht="4.5" customHeight="1" thickBot="1"/>
    <row r="209" spans="1:19" s="62" customFormat="1" ht="12.75" customHeight="1" thickBot="1">
      <c r="A209" s="169" t="s">
        <v>138</v>
      </c>
      <c r="B209" s="170"/>
      <c r="C209" s="170"/>
      <c r="D209" s="170"/>
      <c r="E209" s="170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</row>
    <row r="210" ht="13.5" thickBot="1"/>
    <row r="211" spans="3:4" ht="13.5" thickBot="1">
      <c r="C211" s="40"/>
      <c r="D211" s="40"/>
    </row>
    <row r="212" spans="1:19" s="42" customFormat="1" ht="13.5" thickBot="1">
      <c r="A212" s="41" t="s">
        <v>141</v>
      </c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</row>
    <row r="213" spans="2:19" ht="12.75">
      <c r="B213" s="151"/>
      <c r="C213" s="155"/>
      <c r="D213" s="155" t="s">
        <v>66</v>
      </c>
      <c r="E213" s="155" t="s">
        <v>67</v>
      </c>
      <c r="F213" s="155"/>
      <c r="G213" s="155" t="s">
        <v>68</v>
      </c>
      <c r="H213" s="155" t="s">
        <v>69</v>
      </c>
      <c r="I213" s="155" t="s">
        <v>70</v>
      </c>
      <c r="J213" s="155" t="s">
        <v>72</v>
      </c>
      <c r="K213" s="155" t="s">
        <v>126</v>
      </c>
      <c r="L213" s="155"/>
      <c r="M213" s="152"/>
      <c r="N213" s="152"/>
      <c r="O213" s="13"/>
      <c r="P213" s="13"/>
      <c r="Q213" s="13"/>
      <c r="R213" s="13"/>
      <c r="S213" s="13"/>
    </row>
    <row r="214" spans="2:19" ht="12.75">
      <c r="B214" s="151"/>
      <c r="C214" s="155" t="s">
        <v>142</v>
      </c>
      <c r="D214" s="155">
        <v>2036</v>
      </c>
      <c r="E214" s="155">
        <v>2311</v>
      </c>
      <c r="F214" s="155"/>
      <c r="G214" s="155">
        <v>2289</v>
      </c>
      <c r="H214" s="155">
        <v>2564</v>
      </c>
      <c r="I214" s="155">
        <v>1920</v>
      </c>
      <c r="J214" s="156">
        <v>1890</v>
      </c>
      <c r="K214" s="157">
        <f>+H50+H21</f>
        <v>2000</v>
      </c>
      <c r="L214" s="155"/>
      <c r="M214" s="152"/>
      <c r="N214" s="152"/>
      <c r="O214" s="13"/>
      <c r="P214" s="13"/>
      <c r="Q214" s="13"/>
      <c r="R214" s="13"/>
      <c r="S214" s="13"/>
    </row>
    <row r="215" spans="2:19" ht="12.75">
      <c r="B215" s="151"/>
      <c r="C215" s="155" t="s">
        <v>143</v>
      </c>
      <c r="D215" s="155">
        <v>1935</v>
      </c>
      <c r="E215" s="155">
        <v>2247</v>
      </c>
      <c r="F215" s="155"/>
      <c r="G215" s="155">
        <v>2383</v>
      </c>
      <c r="H215" s="155">
        <v>2059</v>
      </c>
      <c r="I215" s="155">
        <v>1592</v>
      </c>
      <c r="J215" s="156">
        <v>1748</v>
      </c>
      <c r="K215" s="157">
        <f>H90</f>
        <v>1484</v>
      </c>
      <c r="L215" s="155"/>
      <c r="M215" s="152"/>
      <c r="N215" s="152"/>
      <c r="O215" s="13"/>
      <c r="P215" s="13"/>
      <c r="Q215" s="13"/>
      <c r="R215" s="13"/>
      <c r="S215" s="13"/>
    </row>
    <row r="216" spans="2:19" ht="12.75">
      <c r="B216" s="151"/>
      <c r="C216" s="155" t="s">
        <v>144</v>
      </c>
      <c r="D216" s="155">
        <v>3971</v>
      </c>
      <c r="E216" s="155">
        <v>4558</v>
      </c>
      <c r="F216" s="155"/>
      <c r="G216" s="155">
        <v>4672</v>
      </c>
      <c r="H216" s="155">
        <v>4623</v>
      </c>
      <c r="I216" s="155">
        <v>3512</v>
      </c>
      <c r="J216" s="156">
        <f>SUM(J214:J215)</f>
        <v>3638</v>
      </c>
      <c r="K216" s="157">
        <f>SUM(K214:K215)</f>
        <v>3484</v>
      </c>
      <c r="L216" s="155"/>
      <c r="M216" s="152"/>
      <c r="N216" s="152"/>
      <c r="O216" s="13"/>
      <c r="P216" s="13"/>
      <c r="Q216" s="13"/>
      <c r="R216" s="13"/>
      <c r="S216" s="13"/>
    </row>
    <row r="217" spans="2:19" ht="12.75">
      <c r="B217" s="151"/>
      <c r="C217" s="155" t="s">
        <v>62</v>
      </c>
      <c r="D217" s="155">
        <v>1146</v>
      </c>
      <c r="E217" s="155">
        <v>1452</v>
      </c>
      <c r="F217" s="155"/>
      <c r="G217" s="155">
        <v>1039</v>
      </c>
      <c r="H217" s="155">
        <v>1108</v>
      </c>
      <c r="I217" s="155">
        <v>1036</v>
      </c>
      <c r="J217" s="156">
        <v>994</v>
      </c>
      <c r="K217" s="157">
        <f>H175</f>
        <v>833</v>
      </c>
      <c r="L217" s="155"/>
      <c r="M217" s="152"/>
      <c r="N217" s="152"/>
      <c r="O217" s="13"/>
      <c r="P217" s="13"/>
      <c r="Q217" s="13"/>
      <c r="R217" s="13"/>
      <c r="S217" s="13"/>
    </row>
    <row r="218" spans="2:14" ht="12.75">
      <c r="B218" s="151"/>
      <c r="C218" s="158"/>
      <c r="D218" s="158"/>
      <c r="E218" s="159"/>
      <c r="F218" s="156"/>
      <c r="G218" s="156"/>
      <c r="H218" s="156"/>
      <c r="I218" s="156"/>
      <c r="J218" s="156"/>
      <c r="K218" s="156"/>
      <c r="L218" s="156"/>
      <c r="M218" s="151"/>
      <c r="N218" s="151"/>
    </row>
    <row r="219" spans="2:14" ht="12.75">
      <c r="B219" s="151"/>
      <c r="C219" s="158"/>
      <c r="D219" s="158"/>
      <c r="E219" s="159"/>
      <c r="F219" s="156"/>
      <c r="G219" s="156"/>
      <c r="H219" s="156"/>
      <c r="I219" s="156"/>
      <c r="J219" s="156"/>
      <c r="K219" s="156"/>
      <c r="L219" s="156"/>
      <c r="M219" s="151"/>
      <c r="N219" s="151"/>
    </row>
    <row r="220" spans="2:14" ht="12.75">
      <c r="B220" s="151"/>
      <c r="C220" s="153"/>
      <c r="D220" s="153"/>
      <c r="E220" s="154"/>
      <c r="F220" s="151"/>
      <c r="G220" s="151"/>
      <c r="H220" s="151"/>
      <c r="I220" s="151"/>
      <c r="J220" s="151"/>
      <c r="K220" s="151"/>
      <c r="L220" s="151"/>
      <c r="M220" s="151"/>
      <c r="N220" s="151"/>
    </row>
    <row r="221" spans="2:14" ht="12.75">
      <c r="B221" s="151"/>
      <c r="C221" s="153"/>
      <c r="D221" s="153"/>
      <c r="E221" s="154"/>
      <c r="F221" s="151"/>
      <c r="G221" s="151"/>
      <c r="H221" s="151"/>
      <c r="I221" s="151"/>
      <c r="J221" s="151"/>
      <c r="K221" s="151"/>
      <c r="L221" s="151"/>
      <c r="M221" s="151"/>
      <c r="N221" s="151"/>
    </row>
    <row r="222" spans="2:14" ht="12.75">
      <c r="B222" s="151"/>
      <c r="C222" s="153"/>
      <c r="D222" s="153"/>
      <c r="E222" s="154"/>
      <c r="F222" s="151"/>
      <c r="G222" s="151"/>
      <c r="H222" s="151"/>
      <c r="I222" s="151"/>
      <c r="J222" s="151"/>
      <c r="K222" s="151"/>
      <c r="L222" s="151"/>
      <c r="M222" s="151"/>
      <c r="N222" s="151"/>
    </row>
    <row r="240" spans="2:3" ht="12.75">
      <c r="B240" s="193" t="s">
        <v>158</v>
      </c>
      <c r="C240" s="193"/>
    </row>
  </sheetData>
  <mergeCells count="46">
    <mergeCell ref="B240:C240"/>
    <mergeCell ref="A98:E98"/>
    <mergeCell ref="D58:E59"/>
    <mergeCell ref="B90:E90"/>
    <mergeCell ref="B91:E91"/>
    <mergeCell ref="B92:E92"/>
    <mergeCell ref="B30:C31"/>
    <mergeCell ref="A27:R27"/>
    <mergeCell ref="B50:E50"/>
    <mergeCell ref="R30:R31"/>
    <mergeCell ref="I30:Q30"/>
    <mergeCell ref="F30:H30"/>
    <mergeCell ref="D30:E31"/>
    <mergeCell ref="I9:Q9"/>
    <mergeCell ref="D9:E10"/>
    <mergeCell ref="F9:H9"/>
    <mergeCell ref="B22:E22"/>
    <mergeCell ref="R58:R59"/>
    <mergeCell ref="F58:H58"/>
    <mergeCell ref="A55:S55"/>
    <mergeCell ref="A1:E1"/>
    <mergeCell ref="A4:E4"/>
    <mergeCell ref="B21:E21"/>
    <mergeCell ref="A6:R6"/>
    <mergeCell ref="A2:E2"/>
    <mergeCell ref="R9:R10"/>
    <mergeCell ref="B9:C10"/>
    <mergeCell ref="B51:E51"/>
    <mergeCell ref="B58:C59"/>
    <mergeCell ref="A99:E99"/>
    <mergeCell ref="I158:Q158"/>
    <mergeCell ref="A124:E124"/>
    <mergeCell ref="A152:E152"/>
    <mergeCell ref="F158:H158"/>
    <mergeCell ref="B158:C159"/>
    <mergeCell ref="I58:Q58"/>
    <mergeCell ref="B93:E93"/>
    <mergeCell ref="R158:R159"/>
    <mergeCell ref="B175:E175"/>
    <mergeCell ref="A209:E209"/>
    <mergeCell ref="B176:E176"/>
    <mergeCell ref="D158:E159"/>
    <mergeCell ref="A182:E182"/>
    <mergeCell ref="A183:D183"/>
    <mergeCell ref="B177:E177"/>
    <mergeCell ref="B178:E178"/>
  </mergeCells>
  <printOptions horizontalCentered="1"/>
  <pageMargins left="0.3937007874015748" right="0.3937007874015748" top="0.3937007874015748" bottom="0.3937007874015748" header="0" footer="0"/>
  <pageSetup fitToHeight="3" horizontalDpi="600" verticalDpi="600" orientation="portrait" paperSize="9" scale="48" r:id="rId2"/>
  <rowBreaks count="2" manualBreakCount="2">
    <brk id="94" max="18" man="1"/>
    <brk id="211" max="18" man="1"/>
  </rowBreaks>
  <colBreaks count="1" manualBreakCount="1">
    <brk id="19" max="238" man="1"/>
  </colBreaks>
  <ignoredErrors>
    <ignoredError sqref="D12:D20 D37:D45 D60:D77 D11 B12:B20 D160:D174 B35 D32:D36 D46:D49 B37:B45 D83:D89 B60:B77 D78:D82 B83:B89" numberStoredAsText="1"/>
    <ignoredError sqref="K21:Q21 J50:R51 J90:P90" formulaRange="1"/>
    <ignoredError sqref="I175" formula="1"/>
    <ignoredError sqref="J175:P175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2006-11-13T09:56:34Z</cp:lastPrinted>
  <dcterms:created xsi:type="dcterms:W3CDTF">2004-05-13T09:55:00Z</dcterms:created>
  <dcterms:modified xsi:type="dcterms:W3CDTF">2006-11-13T09:56:39Z</dcterms:modified>
  <cp:category/>
  <cp:version/>
  <cp:contentType/>
  <cp:contentStatus/>
</cp:coreProperties>
</file>