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65491" windowWidth="10965" windowHeight="9090" tabRatio="331" activeTab="0"/>
  </bookViews>
  <sheets>
    <sheet name="1.3.4.2" sheetId="1" r:id="rId1"/>
  </sheets>
  <externalReferences>
    <externalReference r:id="rId4"/>
  </externalReferences>
  <definedNames>
    <definedName name="_xlnm.Print_Area" localSheetId="0">'1.3.4.2'!$B$1:$T$102</definedName>
    <definedName name="Per_intervals_edats_i_sexe">'[1]Per_intervals_edats_i_sexe'!$D$5:$E$12</definedName>
    <definedName name="Taula_Informe_Resum_Doctorat_2">#REF!</definedName>
    <definedName name="_xlnm.Print_Titles" localSheetId="0">'1.3.4.2'!$7:$8</definedName>
  </definedNames>
  <calcPr fullCalcOnLoad="1"/>
</workbook>
</file>

<file path=xl/sharedStrings.xml><?xml version="1.0" encoding="utf-8"?>
<sst xmlns="http://schemas.openxmlformats.org/spreadsheetml/2006/main" count="237" uniqueCount="130">
  <si>
    <t>TOTAL</t>
  </si>
  <si>
    <t>Dones</t>
  </si>
  <si>
    <t>Nom programa</t>
  </si>
  <si>
    <t>Total</t>
  </si>
  <si>
    <t>TOTAL UPC</t>
  </si>
  <si>
    <t>Homes</t>
  </si>
  <si>
    <t>&lt;=25</t>
  </si>
  <si>
    <t>26-30</t>
  </si>
  <si>
    <t>31-35</t>
  </si>
  <si>
    <t>36-40</t>
  </si>
  <si>
    <t>41-45</t>
  </si>
  <si>
    <t>46-50</t>
  </si>
  <si>
    <t>&gt;50</t>
  </si>
  <si>
    <t>DADES GRÀFIC</t>
  </si>
  <si>
    <t>Codi progr.</t>
  </si>
  <si>
    <t>Estrangers</t>
  </si>
  <si>
    <t>% Estrangers</t>
  </si>
  <si>
    <t>Dades representatives a 5 d'abril de 2006</t>
  </si>
  <si>
    <t>Teoria i història de l'arquitectura</t>
  </si>
  <si>
    <t>Història de l'arquitectura</t>
  </si>
  <si>
    <t>Àmbits de recerca en l'energia i el medi ambient a l'arquitectura</t>
  </si>
  <si>
    <t>Gestió i valoració urbana</t>
  </si>
  <si>
    <t>Construcció, restauració i rehabilitació arquitectònica</t>
  </si>
  <si>
    <t>Anàlisi d'estructures arquitectòniques</t>
  </si>
  <si>
    <t>Comunicació visual en arquitectura i disseny</t>
  </si>
  <si>
    <t>El sentit de l'arquitectura moderna</t>
  </si>
  <si>
    <t>Els nous instruments de l'arquitectura</t>
  </si>
  <si>
    <t>Proj. d'arquit.: Text i context cultural a l'entorn del projecte</t>
  </si>
  <si>
    <t>Projectes arquitectònics</t>
  </si>
  <si>
    <t>Urbanisme</t>
  </si>
  <si>
    <t>Enginyeria electrònica</t>
  </si>
  <si>
    <t>Teoria del senyal i comunicacions</t>
  </si>
  <si>
    <t>Enginyeria telemàtica</t>
  </si>
  <si>
    <t>Enginyeria civil</t>
  </si>
  <si>
    <t>Enginyeria de la construcció</t>
  </si>
  <si>
    <t>Enginyeria del terreny</t>
  </si>
  <si>
    <t>Enginyeria sísmica i dinàmica estructural</t>
  </si>
  <si>
    <t>Ciències del mar</t>
  </si>
  <si>
    <t>Gestió del territori i infraestructures del transport</t>
  </si>
  <si>
    <t>Anàlisi estructural</t>
  </si>
  <si>
    <t>Automatització avançada i robòtica</t>
  </si>
  <si>
    <t>Ciència dels materials i enginyeria metal·lúrgica</t>
  </si>
  <si>
    <t>Enginyeria biomèdica</t>
  </si>
  <si>
    <t>Control, visió i robòtica</t>
  </si>
  <si>
    <t>Enginyeria elèctrica</t>
  </si>
  <si>
    <t>Enginyeria mecànica</t>
  </si>
  <si>
    <t>Enginyeria de processos químics</t>
  </si>
  <si>
    <t>Polímers i biopolímers</t>
  </si>
  <si>
    <t>Enginyeria tèxtil i paperera</t>
  </si>
  <si>
    <t>Enginyeria multimèdia</t>
  </si>
  <si>
    <t>Enginyeria nuclear</t>
  </si>
  <si>
    <t>Enginyeria tèrmica</t>
  </si>
  <si>
    <t>Fluïds, turbomàquines i potència fluïda</t>
  </si>
  <si>
    <t>Enginyeria ambiental</t>
  </si>
  <si>
    <t>Projectes d'innovació tecnològica en l'enginyeria</t>
  </si>
  <si>
    <t>Enginyeria de projectes: medi ambient, seguretat, qualitat i comunicació</t>
  </si>
  <si>
    <t>Recursos naturals i medi ambient</t>
  </si>
  <si>
    <t>Administració i direcció d'empreses</t>
  </si>
  <si>
    <t>Arquitectura i tecnologia de computadors</t>
  </si>
  <si>
    <t>Aplicacions tècniques i informàtiques de l'estadística, la investigació operativa i l'optimització</t>
  </si>
  <si>
    <t>Intel·ligència artificial</t>
  </si>
  <si>
    <t>Software</t>
  </si>
  <si>
    <t>Matemàtica aplicada</t>
  </si>
  <si>
    <t>Física aplicada i simulació en ciències</t>
  </si>
  <si>
    <t>Enginyeria òptica</t>
  </si>
  <si>
    <t>Sostenibilitat, tecnologia i humanisme</t>
  </si>
  <si>
    <t>Ciència i tecnologia aerospacial</t>
  </si>
  <si>
    <t>Biotecnologia agroalimentària i sostenibilitat</t>
  </si>
  <si>
    <t>1. ARQUITECTURA I URBANISME</t>
  </si>
  <si>
    <t>-</t>
  </si>
  <si>
    <t>Total estudiantat</t>
  </si>
  <si>
    <t>Estudiantat nou</t>
  </si>
  <si>
    <t>% Dones</t>
  </si>
  <si>
    <t>% Homes</t>
  </si>
  <si>
    <t>2. CIÈNCIES APLICADES</t>
  </si>
  <si>
    <t>3. ENGINYERIA CIVIL</t>
  </si>
  <si>
    <t>4. ENGINYERIA DE SISTEMES INDUSTRIALS</t>
  </si>
  <si>
    <t>5. ENGINYERIA AMBIENTAL I SOSTENIBILITAT</t>
  </si>
  <si>
    <t>6. ENGINYERIA QUÍMICA, TÈRMICA I DELS MATERIALS</t>
  </si>
  <si>
    <t>7. TECNOLOGIES DE LA INFORMACIÓ I COMUNICACIONS</t>
  </si>
  <si>
    <t>1.3.4 Estudiantat de doctorat</t>
  </si>
  <si>
    <t>ANY ACADÈMIC 2005-2006</t>
  </si>
  <si>
    <r>
      <t>90</t>
    </r>
    <r>
      <rPr>
        <vertAlign val="superscript"/>
        <sz val="10"/>
        <color indexed="56"/>
        <rFont val="Arial"/>
        <family val="2"/>
      </rPr>
      <t xml:space="preserve"> (1)</t>
    </r>
  </si>
  <si>
    <r>
      <t xml:space="preserve">22 </t>
    </r>
    <r>
      <rPr>
        <vertAlign val="superscript"/>
        <sz val="10"/>
        <color indexed="56"/>
        <rFont val="Arial"/>
        <family val="2"/>
      </rPr>
      <t>(1)</t>
    </r>
  </si>
  <si>
    <r>
      <t xml:space="preserve">23 </t>
    </r>
    <r>
      <rPr>
        <vertAlign val="superscript"/>
        <sz val="10"/>
        <color indexed="56"/>
        <rFont val="Arial"/>
        <family val="2"/>
      </rPr>
      <t>(1)</t>
    </r>
  </si>
  <si>
    <r>
      <t>52</t>
    </r>
    <r>
      <rPr>
        <vertAlign val="superscript"/>
        <sz val="10"/>
        <color indexed="56"/>
        <rFont val="Arial"/>
        <family val="2"/>
      </rPr>
      <t xml:space="preserve"> (1)</t>
    </r>
  </si>
  <si>
    <t>703 CA</t>
  </si>
  <si>
    <t>704 CA1</t>
  </si>
  <si>
    <t>716 EA</t>
  </si>
  <si>
    <t>718 EGA1</t>
  </si>
  <si>
    <t>735 PA</t>
  </si>
  <si>
    <t>740 UOT</t>
  </si>
  <si>
    <t>200 FME</t>
  </si>
  <si>
    <t>300 EPSC</t>
  </si>
  <si>
    <t>707 ESAII</t>
  </si>
  <si>
    <t>711 EHMA</t>
  </si>
  <si>
    <t>720 FA</t>
  </si>
  <si>
    <t>731 OO</t>
  </si>
  <si>
    <t>742 CEN</t>
  </si>
  <si>
    <t>Ciència i enginyeria nàutiques</t>
  </si>
  <si>
    <t>250 ETSECCPB</t>
  </si>
  <si>
    <t>706 EC</t>
  </si>
  <si>
    <t>708 ETCG</t>
  </si>
  <si>
    <t>722 ITT</t>
  </si>
  <si>
    <t>737 RMEE</t>
  </si>
  <si>
    <t>440 IOC</t>
  </si>
  <si>
    <t>709 EE</t>
  </si>
  <si>
    <t>712 EM</t>
  </si>
  <si>
    <t>717 EGE</t>
  </si>
  <si>
    <t>721 FEN</t>
  </si>
  <si>
    <t>732 OE</t>
  </si>
  <si>
    <t>736 PE</t>
  </si>
  <si>
    <r>
      <t>124</t>
    </r>
    <r>
      <rPr>
        <vertAlign val="superscript"/>
        <sz val="10"/>
        <color indexed="56"/>
        <rFont val="Arial"/>
        <family val="2"/>
      </rPr>
      <t xml:space="preserve"> (2)</t>
    </r>
  </si>
  <si>
    <t>741 EMRN</t>
  </si>
  <si>
    <t>745 EAB</t>
  </si>
  <si>
    <t>702 CMEM</t>
  </si>
  <si>
    <t>713 EQ</t>
  </si>
  <si>
    <t>714 ETP</t>
  </si>
  <si>
    <t>724 MMT</t>
  </si>
  <si>
    <t>729 MF</t>
  </si>
  <si>
    <t>701 AC</t>
  </si>
  <si>
    <t>710 EEL</t>
  </si>
  <si>
    <t>715 EIO</t>
  </si>
  <si>
    <t>723 LSI</t>
  </si>
  <si>
    <t>739 TSC</t>
  </si>
  <si>
    <t>744 ENTEL</t>
  </si>
  <si>
    <t>1.3.4.2 DISTRIBUCIÓ DE L'ESTUDIANTAT DE DOCTORAT (TOTAL I NOU) SEGONS L'EDAT, EL GÈNERE I LA PROCEDÈNCIA</t>
  </si>
  <si>
    <t>Unitat</t>
  </si>
  <si>
    <r>
      <t>(1)</t>
    </r>
    <r>
      <rPr>
        <sz val="8"/>
        <color indexed="56"/>
        <rFont val="Arial"/>
        <family val="2"/>
      </rPr>
      <t xml:space="preserve"> Programes no vigents</t>
    </r>
  </si>
  <si>
    <r>
      <t xml:space="preserve">(2) </t>
    </r>
    <r>
      <rPr>
        <sz val="8"/>
        <color indexed="56"/>
        <rFont val="Arial"/>
        <family val="2"/>
      </rPr>
      <t>Càtedra UNESCO de Sostenibilitat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</si>
</sst>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#,##0.0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0.0"/>
    <numFmt numFmtId="192" formatCode="0;[Red]0"/>
    <numFmt numFmtId="193" formatCode="0;[Black]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;0"/>
    <numFmt numFmtId="199" formatCode="0.0000000"/>
    <numFmt numFmtId="200" formatCode="0.000000"/>
    <numFmt numFmtId="201" formatCode="0.00000"/>
    <numFmt numFmtId="202" formatCode="0.0000"/>
    <numFmt numFmtId="203" formatCode="0.000"/>
  </numFmts>
  <fonts count="2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21"/>
      <name val="Arial"/>
      <family val="0"/>
    </font>
    <font>
      <sz val="20"/>
      <name val="Arial"/>
      <family val="0"/>
    </font>
    <font>
      <sz val="10"/>
      <color indexed="9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0"/>
      <color indexed="10"/>
      <name val="Arial"/>
      <family val="0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9.25"/>
      <color indexed="56"/>
      <name val="Arial"/>
      <family val="2"/>
    </font>
    <font>
      <b/>
      <sz val="9.75"/>
      <color indexed="56"/>
      <name val="Arial"/>
      <family val="2"/>
    </font>
    <font>
      <sz val="10"/>
      <color indexed="17"/>
      <name val="Arial"/>
      <family val="0"/>
    </font>
    <font>
      <vertAlign val="superscript"/>
      <sz val="10"/>
      <color indexed="56"/>
      <name val="Arial"/>
      <family val="2"/>
    </font>
    <font>
      <b/>
      <sz val="8.25"/>
      <name val="Arial"/>
      <family val="2"/>
    </font>
    <font>
      <sz val="10.25"/>
      <name val="Arial"/>
      <family val="2"/>
    </font>
    <font>
      <vertAlign val="superscript"/>
      <sz val="8"/>
      <color indexed="56"/>
      <name val="Arial"/>
      <family val="2"/>
    </font>
    <font>
      <sz val="13.5"/>
      <color indexed="9"/>
      <name val="MS Sans Serif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thick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8" fillId="0" borderId="5" applyNumberFormat="0" applyFont="0" applyFill="0" applyAlignment="0" applyProtection="0"/>
    <xf numFmtId="0" fontId="10" fillId="2" borderId="6" applyNumberFormat="0" applyFont="0" applyFill="0" applyAlignment="0" applyProtection="0"/>
    <xf numFmtId="0" fontId="10" fillId="2" borderId="7" applyNumberFormat="0" applyFont="0" applyFill="0" applyAlignment="0" applyProtection="0"/>
    <xf numFmtId="0" fontId="10" fillId="2" borderId="8" applyNumberFormat="0" applyFont="0" applyFill="0" applyAlignment="0" applyProtection="0"/>
    <xf numFmtId="0" fontId="10" fillId="2" borderId="9" applyNumberFormat="0" applyFont="0" applyFill="0" applyAlignment="0" applyProtection="0"/>
    <xf numFmtId="4" fontId="8" fillId="3" borderId="10">
      <alignment horizontal="left" vertical="center"/>
      <protection/>
    </xf>
    <xf numFmtId="0" fontId="11" fillId="4" borderId="10">
      <alignment horizontal="left" vertical="center"/>
      <protection/>
    </xf>
    <xf numFmtId="0" fontId="11" fillId="2" borderId="10">
      <alignment horizontal="left" vertical="center"/>
      <protection/>
    </xf>
    <xf numFmtId="0" fontId="11" fillId="2" borderId="10">
      <alignment horizontal="left" vertical="center"/>
      <protection/>
    </xf>
    <xf numFmtId="0" fontId="11" fillId="5" borderId="10">
      <alignment horizontal="left" vertical="center"/>
      <protection/>
    </xf>
    <xf numFmtId="0" fontId="12" fillId="6" borderId="0">
      <alignment horizontal="left" vertical="center"/>
      <protection/>
    </xf>
    <xf numFmtId="3" fontId="13" fillId="7" borderId="10" applyNumberFormat="0">
      <alignment vertical="center"/>
      <protection/>
    </xf>
    <xf numFmtId="3" fontId="13" fillId="8" borderId="10" applyNumberFormat="0">
      <alignment vertical="center"/>
      <protection/>
    </xf>
    <xf numFmtId="4" fontId="13" fillId="2" borderId="10" applyNumberFormat="0">
      <alignment vertical="center"/>
      <protection/>
    </xf>
    <xf numFmtId="4" fontId="13" fillId="5" borderId="10" applyNumberFormat="0">
      <alignment vertical="center"/>
      <protection/>
    </xf>
    <xf numFmtId="0" fontId="13" fillId="9" borderId="10">
      <alignment horizontal="left" vertical="center"/>
      <protection/>
    </xf>
    <xf numFmtId="0" fontId="8" fillId="10" borderId="10">
      <alignment horizontal="center" vertical="center"/>
      <protection/>
    </xf>
    <xf numFmtId="0" fontId="8" fillId="3" borderId="10">
      <alignment horizontal="center" vertical="center" wrapText="1"/>
      <protection/>
    </xf>
    <xf numFmtId="3" fontId="13" fillId="2" borderId="0" applyNumberFormat="0">
      <alignment vertical="center"/>
      <protection/>
    </xf>
    <xf numFmtId="4" fontId="11" fillId="2" borderId="10" applyNumberFormat="0">
      <alignment vertical="center"/>
      <protection/>
    </xf>
    <xf numFmtId="0" fontId="8" fillId="3" borderId="10">
      <alignment horizontal="center" vertical="center"/>
      <protection/>
    </xf>
    <xf numFmtId="4" fontId="11" fillId="5" borderId="10" applyNumberFormat="0">
      <alignment vertical="center"/>
      <protection/>
    </xf>
    <xf numFmtId="4" fontId="11" fillId="4" borderId="10" applyNumberFormat="0">
      <alignment vertical="center"/>
      <protection/>
    </xf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9" fillId="0" borderId="11" applyAlignment="0">
      <protection/>
    </xf>
  </cellStyleXfs>
  <cellXfs count="167">
    <xf numFmtId="0" fontId="0" fillId="0" borderId="0" xfId="0" applyAlignment="1">
      <alignment/>
    </xf>
    <xf numFmtId="168" fontId="6" fillId="6" borderId="0" xfId="47" applyFont="1" applyFill="1" applyBorder="1" applyAlignment="1">
      <alignment horizontal="center" vertical="center"/>
    </xf>
    <xf numFmtId="168" fontId="6" fillId="11" borderId="0" xfId="47" applyFont="1" applyFill="1" applyBorder="1" applyAlignment="1">
      <alignment vertical="center" wrapText="1"/>
    </xf>
    <xf numFmtId="168" fontId="6" fillId="6" borderId="0" xfId="47" applyFont="1" applyFill="1" applyBorder="1" applyAlignment="1">
      <alignment vertical="center"/>
    </xf>
    <xf numFmtId="168" fontId="7" fillId="6" borderId="0" xfId="47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vertical="center"/>
    </xf>
    <xf numFmtId="0" fontId="2" fillId="6" borderId="0" xfId="0" applyFont="1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6" borderId="0" xfId="0" applyFill="1" applyBorder="1" applyAlignment="1">
      <alignment vertical="center"/>
    </xf>
    <xf numFmtId="168" fontId="6" fillId="6" borderId="0" xfId="47" applyFont="1" applyFill="1" applyBorder="1" applyAlignment="1">
      <alignment horizontal="left" vertical="center" wrapText="1"/>
    </xf>
    <xf numFmtId="168" fontId="0" fillId="6" borderId="0" xfId="47" applyFill="1" applyBorder="1" applyAlignment="1">
      <alignment vertical="center"/>
    </xf>
    <xf numFmtId="0" fontId="6" fillId="11" borderId="0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/>
    </xf>
    <xf numFmtId="0" fontId="0" fillId="6" borderId="9" xfId="23" applyFill="1" applyAlignment="1">
      <alignment vertical="center"/>
    </xf>
    <xf numFmtId="0" fontId="0" fillId="6" borderId="9" xfId="23" applyFill="1" applyAlignment="1">
      <alignment horizontal="center" vertical="center"/>
    </xf>
    <xf numFmtId="0" fontId="0" fillId="6" borderId="9" xfId="23" applyFill="1" applyAlignment="1">
      <alignment horizontal="left" vertical="center" wrapText="1"/>
    </xf>
    <xf numFmtId="0" fontId="0" fillId="6" borderId="6" xfId="20" applyFill="1" applyAlignment="1">
      <alignment vertical="center"/>
    </xf>
    <xf numFmtId="0" fontId="2" fillId="6" borderId="6" xfId="20" applyFont="1" applyFill="1" applyAlignment="1">
      <alignment vertical="center" wrapText="1"/>
    </xf>
    <xf numFmtId="0" fontId="0" fillId="6" borderId="6" xfId="20" applyFill="1" applyAlignment="1">
      <alignment vertical="center" wrapText="1"/>
    </xf>
    <xf numFmtId="0" fontId="2" fillId="6" borderId="6" xfId="20" applyFont="1" applyFill="1" applyAlignment="1">
      <alignment vertical="center"/>
    </xf>
    <xf numFmtId="0" fontId="0" fillId="6" borderId="7" xfId="21" applyFill="1" applyAlignment="1">
      <alignment horizontal="center" vertical="center"/>
    </xf>
    <xf numFmtId="0" fontId="0" fillId="6" borderId="7" xfId="21" applyFill="1" applyAlignment="1">
      <alignment horizontal="left" vertical="center" wrapText="1"/>
    </xf>
    <xf numFmtId="0" fontId="1" fillId="11" borderId="7" xfId="21" applyFont="1" applyFill="1" applyAlignment="1">
      <alignment vertical="center" wrapText="1"/>
    </xf>
    <xf numFmtId="0" fontId="0" fillId="6" borderId="7" xfId="21" applyFill="1" applyAlignment="1">
      <alignment vertical="center"/>
    </xf>
    <xf numFmtId="0" fontId="2" fillId="6" borderId="7" xfId="21" applyFont="1" applyFill="1" applyAlignment="1">
      <alignment vertical="center"/>
    </xf>
    <xf numFmtId="0" fontId="2" fillId="11" borderId="7" xfId="21" applyFont="1" applyFill="1" applyAlignment="1">
      <alignment vertical="center" wrapText="1"/>
    </xf>
    <xf numFmtId="0" fontId="0" fillId="6" borderId="8" xfId="22" applyFill="1" applyAlignment="1">
      <alignment vertical="center"/>
    </xf>
    <xf numFmtId="0" fontId="2" fillId="6" borderId="8" xfId="22" applyFont="1" applyFill="1" applyAlignment="1">
      <alignment vertical="center" wrapText="1"/>
    </xf>
    <xf numFmtId="0" fontId="0" fillId="6" borderId="8" xfId="22" applyFill="1" applyAlignment="1">
      <alignment vertical="center" wrapText="1"/>
    </xf>
    <xf numFmtId="0" fontId="0" fillId="6" borderId="3" xfId="17" applyFill="1" applyAlignment="1">
      <alignment vertical="center"/>
    </xf>
    <xf numFmtId="0" fontId="2" fillId="6" borderId="2" xfId="16" applyFont="1" applyFill="1" applyAlignment="1">
      <alignment vertical="center"/>
    </xf>
    <xf numFmtId="0" fontId="0" fillId="6" borderId="4" xfId="18" applyFill="1" applyAlignment="1">
      <alignment vertical="center"/>
    </xf>
    <xf numFmtId="0" fontId="0" fillId="6" borderId="5" xfId="19" applyFill="1" applyAlignment="1">
      <alignment vertical="center"/>
    </xf>
    <xf numFmtId="0" fontId="8" fillId="3" borderId="10" xfId="36">
      <alignment horizontal="center" vertical="center" wrapText="1"/>
      <protection/>
    </xf>
    <xf numFmtId="0" fontId="13" fillId="8" borderId="10" xfId="31">
      <alignment vertical="center"/>
      <protection/>
    </xf>
    <xf numFmtId="0" fontId="13" fillId="7" borderId="10" xfId="30">
      <alignment vertical="center"/>
      <protection/>
    </xf>
    <xf numFmtId="0" fontId="11" fillId="6" borderId="0" xfId="0" applyFont="1" applyFill="1" applyAlignment="1">
      <alignment horizontal="left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left" vertical="center" wrapText="1"/>
    </xf>
    <xf numFmtId="0" fontId="16" fillId="11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/>
    </xf>
    <xf numFmtId="168" fontId="8" fillId="11" borderId="0" xfId="47" applyFont="1" applyFill="1" applyBorder="1" applyAlignment="1">
      <alignment horizontal="right" vertical="center"/>
    </xf>
    <xf numFmtId="168" fontId="17" fillId="6" borderId="0" xfId="47" applyFont="1" applyFill="1" applyBorder="1" applyAlignment="1">
      <alignment/>
    </xf>
    <xf numFmtId="168" fontId="17" fillId="6" borderId="0" xfId="47" applyFont="1" applyFill="1" applyBorder="1" applyAlignment="1">
      <alignment horizontal="right"/>
    </xf>
    <xf numFmtId="1" fontId="17" fillId="6" borderId="0" xfId="47" applyNumberFormat="1" applyFont="1" applyFill="1" applyBorder="1" applyAlignment="1">
      <alignment horizontal="right"/>
    </xf>
    <xf numFmtId="9" fontId="17" fillId="6" borderId="0" xfId="48" applyFont="1" applyFill="1" applyBorder="1" applyAlignment="1">
      <alignment/>
    </xf>
    <xf numFmtId="1" fontId="17" fillId="6" borderId="0" xfId="47" applyNumberFormat="1" applyFont="1" applyFill="1" applyBorder="1" applyAlignment="1">
      <alignment/>
    </xf>
    <xf numFmtId="1" fontId="18" fillId="6" borderId="0" xfId="47" applyNumberFormat="1" applyFont="1" applyFill="1" applyBorder="1" applyAlignment="1">
      <alignment/>
    </xf>
    <xf numFmtId="0" fontId="6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vertical="center"/>
    </xf>
    <xf numFmtId="168" fontId="16" fillId="6" borderId="0" xfId="47" applyFont="1" applyFill="1" applyBorder="1" applyAlignment="1">
      <alignment vertical="center"/>
    </xf>
    <xf numFmtId="168" fontId="16" fillId="6" borderId="0" xfId="47" applyFont="1" applyFill="1" applyBorder="1" applyAlignment="1">
      <alignment horizontal="center" vertical="center"/>
    </xf>
    <xf numFmtId="168" fontId="21" fillId="6" borderId="0" xfId="47" applyFont="1" applyFill="1" applyBorder="1" applyAlignment="1">
      <alignment horizontal="left" vertical="center" wrapText="1"/>
    </xf>
    <xf numFmtId="168" fontId="21" fillId="11" borderId="0" xfId="47" applyFont="1" applyFill="1" applyBorder="1" applyAlignment="1">
      <alignment vertical="center" wrapText="1"/>
    </xf>
    <xf numFmtId="168" fontId="21" fillId="6" borderId="0" xfId="47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168" fontId="13" fillId="6" borderId="0" xfId="47" applyFont="1" applyFill="1" applyBorder="1" applyAlignment="1">
      <alignment vertical="center"/>
    </xf>
    <xf numFmtId="0" fontId="11" fillId="9" borderId="0" xfId="34" applyFont="1" applyFill="1" applyBorder="1" applyAlignment="1">
      <alignment horizontal="left" vertical="center"/>
      <protection/>
    </xf>
    <xf numFmtId="0" fontId="11" fillId="3" borderId="10" xfId="38" applyFill="1">
      <alignment vertical="center"/>
      <protection/>
    </xf>
    <xf numFmtId="191" fontId="11" fillId="3" borderId="10" xfId="38" applyNumberFormat="1" applyFill="1">
      <alignment vertical="center"/>
      <protection/>
    </xf>
    <xf numFmtId="0" fontId="11" fillId="5" borderId="10" xfId="37" applyFont="1" applyFill="1" applyBorder="1">
      <alignment vertical="center"/>
      <protection/>
    </xf>
    <xf numFmtId="191" fontId="11" fillId="5" borderId="10" xfId="37" applyNumberFormat="1" applyFont="1" applyFill="1" applyBorder="1">
      <alignment vertical="center"/>
      <protection/>
    </xf>
    <xf numFmtId="0" fontId="11" fillId="5" borderId="10" xfId="30" applyFont="1" applyFill="1">
      <alignment vertical="center"/>
      <protection/>
    </xf>
    <xf numFmtId="191" fontId="11" fillId="5" borderId="10" xfId="30" applyNumberFormat="1" applyFont="1" applyFill="1">
      <alignment vertical="center"/>
      <protection/>
    </xf>
    <xf numFmtId="0" fontId="9" fillId="6" borderId="0" xfId="0" applyFont="1" applyFill="1" applyAlignment="1">
      <alignment vertical="center"/>
    </xf>
    <xf numFmtId="0" fontId="9" fillId="6" borderId="8" xfId="22" applyFont="1" applyFill="1" applyAlignment="1">
      <alignment vertical="center"/>
    </xf>
    <xf numFmtId="0" fontId="9" fillId="6" borderId="6" xfId="20" applyFont="1" applyFill="1" applyAlignment="1">
      <alignment vertical="center"/>
    </xf>
    <xf numFmtId="0" fontId="11" fillId="5" borderId="10" xfId="30" applyFont="1" applyFill="1" applyBorder="1">
      <alignment vertical="center"/>
      <protection/>
    </xf>
    <xf numFmtId="191" fontId="11" fillId="5" borderId="12" xfId="30" applyNumberFormat="1" applyFont="1" applyFill="1" applyBorder="1">
      <alignment vertical="center"/>
      <protection/>
    </xf>
    <xf numFmtId="0" fontId="11" fillId="5" borderId="13" xfId="30" applyFont="1" applyFill="1" applyBorder="1">
      <alignment vertical="center"/>
      <protection/>
    </xf>
    <xf numFmtId="0" fontId="8" fillId="3" borderId="12" xfId="36" applyBorder="1">
      <alignment horizontal="center" vertical="center" wrapText="1"/>
      <protection/>
    </xf>
    <xf numFmtId="0" fontId="8" fillId="3" borderId="10" xfId="36" applyBorder="1">
      <alignment horizontal="center" vertical="center" wrapText="1"/>
      <protection/>
    </xf>
    <xf numFmtId="0" fontId="8" fillId="3" borderId="13" xfId="36" applyBorder="1">
      <alignment horizontal="center" vertical="center" wrapText="1"/>
      <protection/>
    </xf>
    <xf numFmtId="191" fontId="11" fillId="5" borderId="12" xfId="37" applyNumberFormat="1" applyFont="1" applyFill="1" applyBorder="1">
      <alignment vertical="center"/>
      <protection/>
    </xf>
    <xf numFmtId="191" fontId="11" fillId="3" borderId="12" xfId="38" applyNumberFormat="1" applyFill="1" applyBorder="1">
      <alignment vertical="center"/>
      <protection/>
    </xf>
    <xf numFmtId="0" fontId="11" fillId="5" borderId="13" xfId="37" applyFont="1" applyFill="1" applyBorder="1">
      <alignment vertical="center"/>
      <protection/>
    </xf>
    <xf numFmtId="3" fontId="11" fillId="3" borderId="13" xfId="38" applyNumberFormat="1" applyFill="1" applyBorder="1">
      <alignment vertical="center"/>
      <protection/>
    </xf>
    <xf numFmtId="3" fontId="11" fillId="3" borderId="10" xfId="38" applyNumberFormat="1" applyFill="1">
      <alignment vertical="center"/>
      <protection/>
    </xf>
    <xf numFmtId="0" fontId="11" fillId="5" borderId="10" xfId="30" applyFont="1" applyFill="1" applyAlignment="1">
      <alignment horizontal="right" vertical="center"/>
      <protection/>
    </xf>
    <xf numFmtId="0" fontId="11" fillId="5" borderId="10" xfId="31" applyFont="1" applyFill="1" applyAlignment="1">
      <alignment horizontal="right" vertical="center"/>
      <protection/>
    </xf>
    <xf numFmtId="0" fontId="13" fillId="7" borderId="10" xfId="30" applyAlignment="1">
      <alignment horizontal="right" vertical="center"/>
      <protection/>
    </xf>
    <xf numFmtId="0" fontId="13" fillId="8" borderId="10" xfId="31" applyAlignment="1">
      <alignment horizontal="right" vertical="center"/>
      <protection/>
    </xf>
    <xf numFmtId="191" fontId="13" fillId="7" borderId="12" xfId="30" applyNumberFormat="1" applyBorder="1" applyAlignment="1">
      <alignment horizontal="right" vertical="center"/>
      <protection/>
    </xf>
    <xf numFmtId="0" fontId="13" fillId="7" borderId="13" xfId="30" applyBorder="1" applyAlignment="1">
      <alignment horizontal="right" vertical="center"/>
      <protection/>
    </xf>
    <xf numFmtId="191" fontId="13" fillId="8" borderId="12" xfId="31" applyNumberFormat="1" applyBorder="1" applyAlignment="1">
      <alignment horizontal="right" vertical="center"/>
      <protection/>
    </xf>
    <xf numFmtId="0" fontId="13" fillId="8" borderId="13" xfId="31" applyBorder="1" applyAlignment="1">
      <alignment horizontal="right" vertical="center"/>
      <protection/>
    </xf>
    <xf numFmtId="0" fontId="13" fillId="7" borderId="10" xfId="30" applyBorder="1" applyAlignment="1">
      <alignment horizontal="right" vertical="center"/>
      <protection/>
    </xf>
    <xf numFmtId="0" fontId="11" fillId="5" borderId="10" xfId="30" applyFont="1" applyFill="1" applyBorder="1" applyAlignment="1">
      <alignment horizontal="right" vertical="center"/>
      <protection/>
    </xf>
    <xf numFmtId="0" fontId="13" fillId="8" borderId="10" xfId="31" applyBorder="1" applyAlignment="1">
      <alignment horizontal="right" vertical="center"/>
      <protection/>
    </xf>
    <xf numFmtId="0" fontId="11" fillId="5" borderId="10" xfId="31" applyFont="1" applyFill="1" applyBorder="1" applyAlignment="1">
      <alignment horizontal="right" vertical="center"/>
      <protection/>
    </xf>
    <xf numFmtId="191" fontId="13" fillId="7" borderId="10" xfId="30" applyNumberFormat="1" applyAlignment="1">
      <alignment horizontal="right" vertical="center"/>
      <protection/>
    </xf>
    <xf numFmtId="191" fontId="13" fillId="8" borderId="10" xfId="31" applyNumberFormat="1" applyAlignment="1">
      <alignment horizontal="right" vertical="center"/>
      <protection/>
    </xf>
    <xf numFmtId="1" fontId="13" fillId="8" borderId="10" xfId="31" applyNumberFormat="1" applyAlignment="1">
      <alignment horizontal="right" vertical="center"/>
      <protection/>
    </xf>
    <xf numFmtId="191" fontId="13" fillId="7" borderId="13" xfId="30" applyNumberFormat="1" applyBorder="1" applyAlignment="1">
      <alignment horizontal="right" vertical="center"/>
      <protection/>
    </xf>
    <xf numFmtId="191" fontId="13" fillId="7" borderId="10" xfId="30" applyNumberFormat="1" applyBorder="1" applyAlignment="1">
      <alignment horizontal="right" vertical="center"/>
      <protection/>
    </xf>
    <xf numFmtId="191" fontId="13" fillId="8" borderId="10" xfId="31" applyNumberFormat="1" applyBorder="1" applyAlignment="1">
      <alignment horizontal="right" vertical="center"/>
      <protection/>
    </xf>
    <xf numFmtId="191" fontId="11" fillId="5" borderId="10" xfId="30" applyNumberFormat="1" applyFont="1" applyFill="1" applyBorder="1">
      <alignment vertical="center"/>
      <protection/>
    </xf>
    <xf numFmtId="0" fontId="12" fillId="6" borderId="0" xfId="29">
      <alignment horizontal="left" vertical="center"/>
      <protection/>
    </xf>
    <xf numFmtId="0" fontId="11" fillId="9" borderId="0" xfId="34" applyFont="1" applyFill="1" applyBorder="1" applyAlignment="1">
      <alignment horizontal="center" vertical="center"/>
      <protection/>
    </xf>
    <xf numFmtId="0" fontId="13" fillId="7" borderId="10" xfId="30" applyAlignment="1">
      <alignment horizontal="center" vertical="center"/>
      <protection/>
    </xf>
    <xf numFmtId="0" fontId="13" fillId="8" borderId="10" xfId="31" applyAlignment="1">
      <alignment horizontal="center" vertical="center"/>
      <protection/>
    </xf>
    <xf numFmtId="0" fontId="13" fillId="8" borderId="10" xfId="31" applyFont="1" applyAlignment="1">
      <alignment horizontal="center" vertical="center"/>
      <protection/>
    </xf>
    <xf numFmtId="0" fontId="13" fillId="7" borderId="10" xfId="30" applyFont="1" applyAlignment="1">
      <alignment horizontal="center" vertical="center"/>
      <protection/>
    </xf>
    <xf numFmtId="0" fontId="13" fillId="7" borderId="10" xfId="30" applyAlignment="1">
      <alignment horizontal="left" vertical="center"/>
      <protection/>
    </xf>
    <xf numFmtId="0" fontId="13" fillId="7" borderId="10" xfId="30" applyNumberFormat="1" applyFont="1" applyAlignment="1">
      <alignment horizontal="left" vertical="center"/>
      <protection/>
    </xf>
    <xf numFmtId="0" fontId="13" fillId="8" borderId="10" xfId="31" applyNumberFormat="1" applyFont="1" applyAlignment="1">
      <alignment horizontal="left" vertical="center"/>
      <protection/>
    </xf>
    <xf numFmtId="0" fontId="13" fillId="8" borderId="10" xfId="31" applyAlignment="1">
      <alignment horizontal="left" vertical="center"/>
      <protection/>
    </xf>
    <xf numFmtId="0" fontId="13" fillId="7" borderId="10" xfId="30" applyFont="1" applyAlignment="1">
      <alignment horizontal="left" vertical="center"/>
      <protection/>
    </xf>
    <xf numFmtId="0" fontId="13" fillId="8" borderId="10" xfId="31" applyFont="1" applyAlignment="1">
      <alignment horizontal="left" vertical="center"/>
      <protection/>
    </xf>
    <xf numFmtId="0" fontId="13" fillId="8" borderId="10" xfId="31" applyAlignment="1">
      <alignment horizontal="left" vertical="center" wrapText="1"/>
      <protection/>
    </xf>
    <xf numFmtId="0" fontId="13" fillId="7" borderId="10" xfId="30" applyAlignment="1">
      <alignment horizontal="left" vertical="center" wrapText="1"/>
      <protection/>
    </xf>
    <xf numFmtId="191" fontId="11" fillId="5" borderId="10" xfId="31" applyNumberFormat="1" applyFont="1" applyFill="1" applyAlignment="1">
      <alignment horizontal="right" vertical="center"/>
      <protection/>
    </xf>
    <xf numFmtId="191" fontId="11" fillId="5" borderId="12" xfId="31" applyNumberFormat="1" applyFont="1" applyFill="1" applyBorder="1" applyAlignment="1">
      <alignment horizontal="right" vertical="center"/>
      <protection/>
    </xf>
    <xf numFmtId="0" fontId="11" fillId="5" borderId="13" xfId="31" applyFont="1" applyFill="1" applyBorder="1" applyAlignment="1">
      <alignment horizontal="right" vertical="center"/>
      <protection/>
    </xf>
    <xf numFmtId="191" fontId="11" fillId="5" borderId="10" xfId="30" applyNumberFormat="1" applyFont="1" applyFill="1" applyAlignment="1">
      <alignment horizontal="right" vertical="center"/>
      <protection/>
    </xf>
    <xf numFmtId="191" fontId="11" fillId="5" borderId="12" xfId="30" applyNumberFormat="1" applyFont="1" applyFill="1" applyBorder="1" applyAlignment="1">
      <alignment horizontal="right" vertical="center"/>
      <protection/>
    </xf>
    <xf numFmtId="0" fontId="11" fillId="5" borderId="13" xfId="30" applyFont="1" applyFill="1" applyBorder="1" applyAlignment="1">
      <alignment horizontal="right" vertical="center"/>
      <protection/>
    </xf>
    <xf numFmtId="1" fontId="13" fillId="7" borderId="10" xfId="30" applyNumberFormat="1" applyAlignment="1">
      <alignment horizontal="right" vertical="center"/>
      <protection/>
    </xf>
    <xf numFmtId="1" fontId="13" fillId="7" borderId="13" xfId="30" applyNumberFormat="1" applyBorder="1" applyAlignment="1">
      <alignment horizontal="right" vertical="center"/>
      <protection/>
    </xf>
    <xf numFmtId="1" fontId="13" fillId="7" borderId="12" xfId="30" applyNumberFormat="1" applyBorder="1" applyAlignment="1">
      <alignment horizontal="right" vertical="center"/>
      <protection/>
    </xf>
    <xf numFmtId="1" fontId="13" fillId="8" borderId="12" xfId="31" applyNumberFormat="1" applyBorder="1" applyAlignment="1">
      <alignment horizontal="right" vertical="center"/>
      <protection/>
    </xf>
    <xf numFmtId="1" fontId="13" fillId="8" borderId="10" xfId="31" applyNumberFormat="1" applyBorder="1" applyAlignment="1">
      <alignment horizontal="right" vertical="center"/>
      <protection/>
    </xf>
    <xf numFmtId="1" fontId="13" fillId="7" borderId="10" xfId="30" applyNumberFormat="1" applyBorder="1" applyAlignment="1">
      <alignment horizontal="right" vertical="center"/>
      <protection/>
    </xf>
    <xf numFmtId="0" fontId="13" fillId="8" borderId="10" xfId="31" applyAlignment="1">
      <alignment vertical="center"/>
      <protection/>
    </xf>
    <xf numFmtId="0" fontId="11" fillId="5" borderId="10" xfId="31" applyFont="1" applyFill="1" applyAlignment="1">
      <alignment vertical="center"/>
      <protection/>
    </xf>
    <xf numFmtId="191" fontId="13" fillId="8" borderId="10" xfId="31" applyNumberFormat="1" applyAlignment="1">
      <alignment vertical="center"/>
      <protection/>
    </xf>
    <xf numFmtId="191" fontId="13" fillId="8" borderId="12" xfId="31" applyNumberFormat="1" applyBorder="1" applyAlignment="1">
      <alignment vertical="center"/>
      <protection/>
    </xf>
    <xf numFmtId="0" fontId="13" fillId="8" borderId="13" xfId="31" applyBorder="1" applyAlignment="1">
      <alignment vertical="center"/>
      <protection/>
    </xf>
    <xf numFmtId="0" fontId="13" fillId="7" borderId="10" xfId="30" applyAlignment="1">
      <alignment vertical="center"/>
      <protection/>
    </xf>
    <xf numFmtId="0" fontId="11" fillId="5" borderId="10" xfId="30" applyFont="1" applyFill="1" applyAlignment="1">
      <alignment vertical="center"/>
      <protection/>
    </xf>
    <xf numFmtId="1" fontId="13" fillId="7" borderId="10" xfId="30" applyNumberFormat="1" applyAlignment="1">
      <alignment vertical="center"/>
      <protection/>
    </xf>
    <xf numFmtId="191" fontId="13" fillId="7" borderId="12" xfId="30" applyNumberFormat="1" applyBorder="1" applyAlignment="1">
      <alignment vertical="center"/>
      <protection/>
    </xf>
    <xf numFmtId="0" fontId="13" fillId="7" borderId="13" xfId="30" applyBorder="1" applyAlignment="1">
      <alignment vertical="center"/>
      <protection/>
    </xf>
    <xf numFmtId="191" fontId="13" fillId="7" borderId="10" xfId="30" applyNumberFormat="1" applyAlignment="1">
      <alignment vertical="center"/>
      <protection/>
    </xf>
    <xf numFmtId="1" fontId="13" fillId="8" borderId="10" xfId="31" applyNumberFormat="1" applyAlignment="1">
      <alignment vertical="center"/>
      <protection/>
    </xf>
    <xf numFmtId="1" fontId="13" fillId="8" borderId="12" xfId="31" applyNumberFormat="1" applyBorder="1" applyAlignment="1">
      <alignment vertical="center"/>
      <protection/>
    </xf>
    <xf numFmtId="1" fontId="13" fillId="7" borderId="12" xfId="30" applyNumberFormat="1" applyBorder="1" applyAlignment="1">
      <alignment vertical="center"/>
      <protection/>
    </xf>
    <xf numFmtId="168" fontId="26" fillId="6" borderId="0" xfId="47" applyFont="1" applyFill="1" applyBorder="1" applyAlignment="1">
      <alignment/>
    </xf>
    <xf numFmtId="0" fontId="12" fillId="6" borderId="0" xfId="29">
      <alignment horizontal="left" vertical="center"/>
      <protection/>
    </xf>
    <xf numFmtId="0" fontId="11" fillId="5" borderId="12" xfId="31" applyFont="1" applyFill="1" applyBorder="1" applyAlignment="1">
      <alignment horizontal="left" vertical="center"/>
      <protection/>
    </xf>
    <xf numFmtId="0" fontId="11" fillId="5" borderId="14" xfId="31" applyFont="1" applyFill="1" applyBorder="1" applyAlignment="1">
      <alignment horizontal="left" vertical="center"/>
      <protection/>
    </xf>
    <xf numFmtId="0" fontId="11" fillId="5" borderId="15" xfId="31" applyFont="1" applyFill="1" applyBorder="1" applyAlignment="1">
      <alignment horizontal="left" vertical="center"/>
      <protection/>
    </xf>
    <xf numFmtId="0" fontId="11" fillId="5" borderId="15" xfId="37" applyFont="1" applyFill="1" applyBorder="1">
      <alignment vertical="center"/>
      <protection/>
    </xf>
    <xf numFmtId="0" fontId="11" fillId="5" borderId="10" xfId="37" applyFont="1" applyFill="1" applyBorder="1">
      <alignment vertical="center"/>
      <protection/>
    </xf>
    <xf numFmtId="0" fontId="11" fillId="3" borderId="10" xfId="38" applyFill="1">
      <alignment vertical="center"/>
      <protection/>
    </xf>
    <xf numFmtId="0" fontId="25" fillId="6" borderId="0" xfId="29" applyFont="1">
      <alignment horizontal="left" vertical="center"/>
      <protection/>
    </xf>
    <xf numFmtId="0" fontId="13" fillId="9" borderId="12" xfId="34" applyBorder="1" applyAlignment="1">
      <alignment horizontal="left" vertical="center"/>
      <protection/>
    </xf>
    <xf numFmtId="0" fontId="13" fillId="9" borderId="14" xfId="34" applyBorder="1" applyAlignment="1">
      <alignment horizontal="left" vertical="center"/>
      <protection/>
    </xf>
    <xf numFmtId="0" fontId="13" fillId="9" borderId="15" xfId="34" applyBorder="1" applyAlignment="1">
      <alignment horizontal="left" vertical="center"/>
      <protection/>
    </xf>
    <xf numFmtId="0" fontId="25" fillId="6" borderId="0" xfId="29" applyFont="1" applyAlignment="1">
      <alignment horizontal="left" vertical="center"/>
      <protection/>
    </xf>
    <xf numFmtId="0" fontId="11" fillId="9" borderId="16" xfId="34" applyFont="1" applyFill="1" applyBorder="1" applyAlignment="1">
      <alignment horizontal="left" vertical="center"/>
      <protection/>
    </xf>
    <xf numFmtId="0" fontId="11" fillId="9" borderId="0" xfId="34" applyFont="1" applyFill="1" applyBorder="1" applyAlignment="1">
      <alignment horizontal="left" vertical="center"/>
      <protection/>
    </xf>
    <xf numFmtId="0" fontId="8" fillId="3" borderId="10" xfId="36">
      <alignment horizontal="center" vertical="center" wrapText="1"/>
      <protection/>
    </xf>
    <xf numFmtId="0" fontId="8" fillId="3" borderId="10" xfId="36" applyAlignment="1">
      <alignment horizontal="center" vertical="center" wrapText="1"/>
      <protection/>
    </xf>
    <xf numFmtId="0" fontId="11" fillId="6" borderId="0" xfId="0" applyFont="1" applyFill="1" applyAlignment="1">
      <alignment horizontal="left" vertical="center"/>
    </xf>
    <xf numFmtId="0" fontId="8" fillId="3" borderId="10" xfId="36" applyFont="1">
      <alignment horizontal="center" vertical="center" wrapText="1"/>
      <protection/>
    </xf>
    <xf numFmtId="0" fontId="8" fillId="3" borderId="12" xfId="36" applyBorder="1">
      <alignment horizontal="center" vertical="center" wrapText="1"/>
      <protection/>
    </xf>
    <xf numFmtId="0" fontId="11" fillId="5" borderId="10" xfId="30" applyFont="1" applyFill="1">
      <alignment vertical="center"/>
      <protection/>
    </xf>
    <xf numFmtId="0" fontId="8" fillId="3" borderId="13" xfId="36" applyBorder="1">
      <alignment horizontal="center" vertical="center" wrapText="1"/>
      <protection/>
    </xf>
    <xf numFmtId="0" fontId="8" fillId="3" borderId="10" xfId="36" applyBorder="1">
      <alignment horizontal="center" vertical="center" wrapText="1"/>
      <protection/>
    </xf>
    <xf numFmtId="0" fontId="13" fillId="9" borderId="10" xfId="34">
      <alignment horizontal="left" vertical="center"/>
      <protection/>
    </xf>
    <xf numFmtId="0" fontId="11" fillId="5" borderId="12" xfId="30" applyFont="1" applyFill="1" applyBorder="1" applyAlignment="1">
      <alignment horizontal="left" vertical="center"/>
      <protection/>
    </xf>
    <xf numFmtId="0" fontId="11" fillId="5" borderId="14" xfId="30" applyFont="1" applyFill="1" applyBorder="1" applyAlignment="1">
      <alignment horizontal="left" vertical="center"/>
      <protection/>
    </xf>
    <xf numFmtId="0" fontId="11" fillId="5" borderId="15" xfId="30" applyFont="1" applyFill="1" applyBorder="1" applyAlignment="1">
      <alignment horizontal="lef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de l'estudiantat segons edat i gènere</a:t>
            </a:r>
          </a:p>
        </c:rich>
      </c:tx>
      <c:layout>
        <c:manualLayout>
          <c:xMode val="factor"/>
          <c:yMode val="factor"/>
          <c:x val="-0.2915"/>
          <c:y val="-0.013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"/>
          <c:y val="0.12875"/>
          <c:w val="0.8655"/>
          <c:h val="0.8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'1.3.4.2'!$K$83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BDCFE9"/>
            </a:solidFill>
            <a:ln w="3175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'1.3.4.2'!$J$84:$J$90</c:f>
              <c:strCache/>
            </c:strRef>
          </c:cat>
          <c:val>
            <c:numRef>
              <c:f>'1.3.4.2'!$K$84:$K$90</c:f>
              <c:numCache/>
            </c:numRef>
          </c:val>
        </c:ser>
        <c:ser>
          <c:idx val="1"/>
          <c:order val="1"/>
          <c:tx>
            <c:strRef>
              <c:f>'1.3.4.2'!$L$83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'1.3.4.2'!$L$84:$L$90</c:f>
              <c:numCache/>
            </c:numRef>
          </c:val>
        </c:ser>
        <c:overlap val="100"/>
        <c:gapWidth val="50"/>
        <c:axId val="18737049"/>
        <c:axId val="34415714"/>
      </c:barChart>
      <c:catAx>
        <c:axId val="18737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4415714"/>
        <c:crosses val="autoZero"/>
        <c:auto val="1"/>
        <c:lblOffset val="100"/>
        <c:noMultiLvlLbl val="0"/>
      </c:catAx>
      <c:valAx>
        <c:axId val="3441571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8737049"/>
        <c:crossesAt val="1"/>
        <c:crossBetween val="between"/>
        <c:dispUnits/>
        <c:majorUnit val="0.1"/>
      </c:valAx>
      <c:spPr>
        <a:noFill/>
        <a:ln w="12700">
          <a:solidFill>
            <a:srgbClr val="335C85"/>
          </a:solidFill>
        </a:ln>
      </c:spPr>
    </c:plotArea>
    <c:legend>
      <c:legendPos val="r"/>
      <c:layout>
        <c:manualLayout>
          <c:xMode val="edge"/>
          <c:yMode val="edge"/>
          <c:x val="0.92025"/>
          <c:y val="0.75425"/>
        </c:manualLayout>
      </c:layout>
      <c:overlay val="0"/>
      <c:spPr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335C85"/>
      </a:solidFill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de l'estudiantat segons edat i gènere</a:t>
            </a:r>
          </a:p>
        </c:rich>
      </c:tx>
      <c:layout>
        <c:manualLayout>
          <c:xMode val="factor"/>
          <c:yMode val="factor"/>
          <c:x val="-0.31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01"/>
          <c:w val="0.86425"/>
          <c:h val="0.825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'1.3.4.2'!$Q$83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;0" sourceLinked="0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'1.3.4.2'!$O$84:$O$90</c:f>
              <c:strCache/>
            </c:strRef>
          </c:cat>
          <c:val>
            <c:numRef>
              <c:f>'1.3.4.2'!$Q$84:$Q$90</c:f>
              <c:numCache/>
            </c:numRef>
          </c:val>
        </c:ser>
        <c:ser>
          <c:idx val="0"/>
          <c:order val="1"/>
          <c:tx>
            <c:strRef>
              <c:f>'1.3.4.2'!$P$83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'1.3.4.2'!$O$84:$O$90</c:f>
              <c:strCache/>
            </c:strRef>
          </c:cat>
          <c:val>
            <c:numRef>
              <c:f>'1.3.4.2'!$P$84:$P$90</c:f>
              <c:numCache/>
            </c:numRef>
          </c:val>
        </c:ser>
        <c:overlap val="100"/>
        <c:gapWidth val="50"/>
        <c:axId val="41305971"/>
        <c:axId val="36209420"/>
      </c:barChart>
      <c:catAx>
        <c:axId val="41305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6209420"/>
        <c:crosses val="autoZero"/>
        <c:auto val="1"/>
        <c:lblOffset val="100"/>
        <c:noMultiLvlLbl val="0"/>
      </c:catAx>
      <c:valAx>
        <c:axId val="362094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1305971"/>
        <c:crossesAt val="1"/>
        <c:crossBetween val="between"/>
        <c:dispUnits/>
        <c:majorUnit val="100"/>
      </c:valAx>
      <c:spPr>
        <a:noFill/>
        <a:ln w="12700">
          <a:solidFill>
            <a:srgbClr val="335C85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8225"/>
        </c:manualLayout>
      </c:layout>
      <c:overlay val="0"/>
      <c:spPr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335C85"/>
      </a:solidFill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79</xdr:row>
      <xdr:rowOff>28575</xdr:rowOff>
    </xdr:from>
    <xdr:to>
      <xdr:col>8</xdr:col>
      <xdr:colOff>295275</xdr:colOff>
      <xdr:row>101</xdr:row>
      <xdr:rowOff>114300</xdr:rowOff>
    </xdr:to>
    <xdr:graphicFrame>
      <xdr:nvGraphicFramePr>
        <xdr:cNvPr id="1" name="Chart 1"/>
        <xdr:cNvGraphicFramePr/>
      </xdr:nvGraphicFramePr>
      <xdr:xfrm>
        <a:off x="314325" y="18421350"/>
        <a:ext cx="7905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495300</xdr:colOff>
      <xdr:row>79</xdr:row>
      <xdr:rowOff>28575</xdr:rowOff>
    </xdr:from>
    <xdr:to>
      <xdr:col>19</xdr:col>
      <xdr:colOff>9525</xdr:colOff>
      <xdr:row>101</xdr:row>
      <xdr:rowOff>114300</xdr:rowOff>
    </xdr:to>
    <xdr:graphicFrame>
      <xdr:nvGraphicFramePr>
        <xdr:cNvPr id="2" name="Chart 2"/>
        <xdr:cNvGraphicFramePr/>
      </xdr:nvGraphicFramePr>
      <xdr:xfrm>
        <a:off x="8420100" y="18421350"/>
        <a:ext cx="83153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APAE\APAE-COMU\SUPORT\LLIBREDA\Lldades%202003\1342%20graf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es 1_3_2_2"/>
      <sheetName val="Per_intervals_edats_i_sexe"/>
    </sheetNames>
    <sheetDataSet>
      <sheetData sheetId="1">
        <row r="5">
          <cell r="D5" t="str">
            <v>Dones</v>
          </cell>
        </row>
        <row r="6">
          <cell r="D6">
            <v>110</v>
          </cell>
        </row>
        <row r="7">
          <cell r="D7">
            <v>362</v>
          </cell>
        </row>
        <row r="8">
          <cell r="D8">
            <v>210</v>
          </cell>
        </row>
        <row r="9">
          <cell r="D9">
            <v>93</v>
          </cell>
        </row>
        <row r="10">
          <cell r="D10">
            <v>49</v>
          </cell>
        </row>
        <row r="11">
          <cell r="D11">
            <v>24</v>
          </cell>
        </row>
        <row r="12">
          <cell r="D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02"/>
  <sheetViews>
    <sheetView showGridLines="0" tabSelected="1" zoomScale="75" zoomScaleNormal="75" zoomScaleSheetLayoutView="50" workbookViewId="0" topLeftCell="F57">
      <selection activeCell="L64" sqref="L64"/>
    </sheetView>
  </sheetViews>
  <sheetFormatPr defaultColWidth="11.421875" defaultRowHeight="12.75"/>
  <cols>
    <col min="1" max="1" width="4.28125" style="7" customWidth="1"/>
    <col min="2" max="2" width="1.1484375" style="7" customWidth="1"/>
    <col min="3" max="3" width="16.28125" style="5" customWidth="1"/>
    <col min="4" max="4" width="6.8515625" style="5" customWidth="1"/>
    <col min="5" max="5" width="61.57421875" style="6" customWidth="1"/>
    <col min="6" max="8" width="9.57421875" style="7" customWidth="1"/>
    <col min="9" max="9" width="12.421875" style="7" customWidth="1"/>
    <col min="10" max="10" width="12.57421875" style="7" customWidth="1"/>
    <col min="11" max="11" width="12.7109375" style="7" customWidth="1"/>
    <col min="12" max="12" width="14.00390625" style="7" customWidth="1"/>
    <col min="13" max="14" width="9.7109375" style="7" customWidth="1"/>
    <col min="15" max="15" width="11.00390625" style="7" customWidth="1"/>
    <col min="16" max="16" width="11.8515625" style="7" customWidth="1"/>
    <col min="17" max="17" width="12.57421875" style="7" customWidth="1"/>
    <col min="18" max="18" width="11.57421875" style="7" customWidth="1"/>
    <col min="19" max="19" width="13.8515625" style="7" customWidth="1"/>
    <col min="20" max="20" width="0.5625" style="7" customWidth="1"/>
    <col min="21" max="16384" width="11.421875" style="7" customWidth="1"/>
  </cols>
  <sheetData>
    <row r="1" spans="3:5" ht="12.75">
      <c r="C1" s="153" t="s">
        <v>80</v>
      </c>
      <c r="D1" s="154"/>
      <c r="E1" s="154"/>
    </row>
    <row r="2" spans="3:17" ht="12.75">
      <c r="C2" s="153" t="s">
        <v>126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3:17" ht="12.75">
      <c r="C3" s="60"/>
      <c r="D3" s="10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3:8" ht="12.75">
      <c r="C4" s="157" t="s">
        <v>81</v>
      </c>
      <c r="D4" s="157"/>
      <c r="E4" s="157"/>
      <c r="F4" s="157"/>
      <c r="G4" s="157"/>
      <c r="H4" s="38"/>
    </row>
    <row r="5" spans="3:10" ht="6" customHeight="1">
      <c r="C5" s="38"/>
      <c r="J5" s="52">
        <v>100</v>
      </c>
    </row>
    <row r="6" spans="2:20" ht="3.75" customHeight="1" thickBot="1">
      <c r="B6" s="34"/>
      <c r="C6" s="16"/>
      <c r="D6" s="16"/>
      <c r="E6" s="17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1"/>
    </row>
    <row r="7" spans="2:20" ht="19.5" customHeight="1" thickBot="1">
      <c r="B7" s="28"/>
      <c r="C7" s="158" t="s">
        <v>127</v>
      </c>
      <c r="D7" s="156" t="s">
        <v>14</v>
      </c>
      <c r="E7" s="155" t="s">
        <v>2</v>
      </c>
      <c r="F7" s="155" t="s">
        <v>71</v>
      </c>
      <c r="G7" s="155"/>
      <c r="H7" s="155"/>
      <c r="I7" s="155"/>
      <c r="J7" s="155"/>
      <c r="K7" s="155"/>
      <c r="L7" s="159"/>
      <c r="M7" s="161" t="s">
        <v>70</v>
      </c>
      <c r="N7" s="162"/>
      <c r="O7" s="162"/>
      <c r="P7" s="162"/>
      <c r="Q7" s="162"/>
      <c r="R7" s="162"/>
      <c r="S7" s="162"/>
      <c r="T7" s="18"/>
    </row>
    <row r="8" spans="2:20" s="8" customFormat="1" ht="19.5" customHeight="1" thickBot="1">
      <c r="B8" s="29"/>
      <c r="C8" s="155"/>
      <c r="D8" s="156"/>
      <c r="E8" s="155"/>
      <c r="F8" s="35" t="s">
        <v>1</v>
      </c>
      <c r="G8" s="35" t="s">
        <v>5</v>
      </c>
      <c r="H8" s="35" t="s">
        <v>3</v>
      </c>
      <c r="I8" s="35" t="s">
        <v>72</v>
      </c>
      <c r="J8" s="35" t="s">
        <v>73</v>
      </c>
      <c r="K8" s="35" t="s">
        <v>15</v>
      </c>
      <c r="L8" s="73" t="s">
        <v>16</v>
      </c>
      <c r="M8" s="75" t="s">
        <v>1</v>
      </c>
      <c r="N8" s="74" t="s">
        <v>5</v>
      </c>
      <c r="O8" s="74" t="s">
        <v>3</v>
      </c>
      <c r="P8" s="74" t="s">
        <v>72</v>
      </c>
      <c r="Q8" s="74" t="s">
        <v>73</v>
      </c>
      <c r="R8" s="74" t="s">
        <v>15</v>
      </c>
      <c r="S8" s="74" t="s">
        <v>16</v>
      </c>
      <c r="T8" s="19"/>
    </row>
    <row r="9" spans="2:20" s="9" customFormat="1" ht="19.5" customHeight="1" thickBot="1">
      <c r="B9" s="30"/>
      <c r="C9" s="163" t="s">
        <v>68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20"/>
    </row>
    <row r="10" spans="2:20" ht="19.5" customHeight="1" thickBot="1">
      <c r="B10" s="28"/>
      <c r="C10" s="107" t="s">
        <v>86</v>
      </c>
      <c r="D10" s="102">
        <v>59</v>
      </c>
      <c r="E10" s="37" t="s">
        <v>18</v>
      </c>
      <c r="F10" s="83">
        <v>17</v>
      </c>
      <c r="G10" s="83">
        <v>22</v>
      </c>
      <c r="H10" s="81">
        <v>39</v>
      </c>
      <c r="I10" s="93">
        <f>F10/H10*$J$5</f>
        <v>43.58974358974359</v>
      </c>
      <c r="J10" s="93">
        <f>G10/H10*$J$5</f>
        <v>56.41025641025641</v>
      </c>
      <c r="K10" s="83">
        <v>26</v>
      </c>
      <c r="L10" s="85">
        <f>K10/H10*$J$5</f>
        <v>66.66666666666666</v>
      </c>
      <c r="M10" s="86">
        <v>77</v>
      </c>
      <c r="N10" s="89">
        <v>69</v>
      </c>
      <c r="O10" s="90">
        <v>146</v>
      </c>
      <c r="P10" s="97">
        <f aca="true" t="shared" si="0" ref="P10:P17">M10/O10*$J$5</f>
        <v>52.73972602739726</v>
      </c>
      <c r="Q10" s="97">
        <f>N10/O10*$J$5</f>
        <v>47.26027397260274</v>
      </c>
      <c r="R10" s="89">
        <v>114</v>
      </c>
      <c r="S10" s="97">
        <f>R10/O10*$J$5</f>
        <v>78.08219178082192</v>
      </c>
      <c r="T10" s="18"/>
    </row>
    <row r="11" spans="2:20" ht="19.5" customHeight="1" thickBot="1">
      <c r="B11" s="28"/>
      <c r="C11" s="108" t="s">
        <v>86</v>
      </c>
      <c r="D11" s="104" t="s">
        <v>82</v>
      </c>
      <c r="E11" s="36" t="s">
        <v>19</v>
      </c>
      <c r="F11" s="84" t="s">
        <v>69</v>
      </c>
      <c r="G11" s="84" t="s">
        <v>69</v>
      </c>
      <c r="H11" s="82" t="s">
        <v>69</v>
      </c>
      <c r="I11" s="94" t="s">
        <v>69</v>
      </c>
      <c r="J11" s="94" t="s">
        <v>69</v>
      </c>
      <c r="K11" s="84" t="s">
        <v>69</v>
      </c>
      <c r="L11" s="84" t="s">
        <v>69</v>
      </c>
      <c r="M11" s="88">
        <v>1</v>
      </c>
      <c r="N11" s="91" t="s">
        <v>69</v>
      </c>
      <c r="O11" s="92">
        <v>1</v>
      </c>
      <c r="P11" s="124">
        <f t="shared" si="0"/>
        <v>100</v>
      </c>
      <c r="Q11" s="94" t="s">
        <v>69</v>
      </c>
      <c r="R11" s="91" t="s">
        <v>69</v>
      </c>
      <c r="S11" s="94" t="s">
        <v>69</v>
      </c>
      <c r="T11" s="18"/>
    </row>
    <row r="12" spans="2:20" ht="19.5" customHeight="1" thickBot="1">
      <c r="B12" s="28"/>
      <c r="C12" s="107" t="s">
        <v>87</v>
      </c>
      <c r="D12" s="102">
        <v>11</v>
      </c>
      <c r="E12" s="37" t="s">
        <v>20</v>
      </c>
      <c r="F12" s="83">
        <v>8</v>
      </c>
      <c r="G12" s="83">
        <v>12</v>
      </c>
      <c r="H12" s="81">
        <v>20</v>
      </c>
      <c r="I12" s="120">
        <f aca="true" t="shared" si="1" ref="I12:I22">F12/H12*$J$5</f>
        <v>40</v>
      </c>
      <c r="J12" s="120">
        <f aca="true" t="shared" si="2" ref="J12:J22">G12/H12*$J$5</f>
        <v>60</v>
      </c>
      <c r="K12" s="83">
        <v>8</v>
      </c>
      <c r="L12" s="122">
        <f>K12/H12*$J$5</f>
        <v>40</v>
      </c>
      <c r="M12" s="86">
        <v>33</v>
      </c>
      <c r="N12" s="89">
        <v>38</v>
      </c>
      <c r="O12" s="90">
        <v>71</v>
      </c>
      <c r="P12" s="97">
        <f t="shared" si="0"/>
        <v>46.478873239436616</v>
      </c>
      <c r="Q12" s="97">
        <f>N12/O12*$J$5</f>
        <v>53.52112676056338</v>
      </c>
      <c r="R12" s="89">
        <v>51</v>
      </c>
      <c r="S12" s="97">
        <f>R12/O12*$J$5</f>
        <v>71.83098591549296</v>
      </c>
      <c r="T12" s="18"/>
    </row>
    <row r="13" spans="2:20" ht="19.5" customHeight="1" thickBot="1">
      <c r="B13" s="28"/>
      <c r="C13" s="108" t="s">
        <v>87</v>
      </c>
      <c r="D13" s="103">
        <v>44</v>
      </c>
      <c r="E13" s="36" t="s">
        <v>21</v>
      </c>
      <c r="F13" s="84">
        <v>7</v>
      </c>
      <c r="G13" s="84">
        <v>11</v>
      </c>
      <c r="H13" s="82">
        <v>18</v>
      </c>
      <c r="I13" s="94">
        <f t="shared" si="1"/>
        <v>38.88888888888889</v>
      </c>
      <c r="J13" s="94">
        <f t="shared" si="2"/>
        <v>61.111111111111114</v>
      </c>
      <c r="K13" s="84">
        <v>8</v>
      </c>
      <c r="L13" s="87">
        <f>K13/H13*$J$5</f>
        <v>44.44444444444444</v>
      </c>
      <c r="M13" s="88">
        <v>23</v>
      </c>
      <c r="N13" s="91">
        <v>38</v>
      </c>
      <c r="O13" s="92">
        <v>61</v>
      </c>
      <c r="P13" s="98">
        <f t="shared" si="0"/>
        <v>37.704918032786885</v>
      </c>
      <c r="Q13" s="98">
        <f>N13/O13*$J$5</f>
        <v>62.295081967213115</v>
      </c>
      <c r="R13" s="91">
        <v>30</v>
      </c>
      <c r="S13" s="98">
        <f>R13/O13*$J$5</f>
        <v>49.18032786885246</v>
      </c>
      <c r="T13" s="18"/>
    </row>
    <row r="14" spans="2:20" ht="19.5" customHeight="1" thickBot="1">
      <c r="B14" s="28"/>
      <c r="C14" s="107" t="s">
        <v>87</v>
      </c>
      <c r="D14" s="102">
        <v>105</v>
      </c>
      <c r="E14" s="37" t="s">
        <v>22</v>
      </c>
      <c r="F14" s="83">
        <v>6</v>
      </c>
      <c r="G14" s="83">
        <v>8</v>
      </c>
      <c r="H14" s="81">
        <v>14</v>
      </c>
      <c r="I14" s="93">
        <f t="shared" si="1"/>
        <v>42.857142857142854</v>
      </c>
      <c r="J14" s="93">
        <f t="shared" si="2"/>
        <v>57.14285714285714</v>
      </c>
      <c r="K14" s="83">
        <v>10</v>
      </c>
      <c r="L14" s="85">
        <f>K14/H14*$J$5</f>
        <v>71.42857142857143</v>
      </c>
      <c r="M14" s="86">
        <v>37</v>
      </c>
      <c r="N14" s="89">
        <v>33</v>
      </c>
      <c r="O14" s="90">
        <v>70</v>
      </c>
      <c r="P14" s="97">
        <f t="shared" si="0"/>
        <v>52.85714285714286</v>
      </c>
      <c r="Q14" s="97">
        <f>N14/O14*$J$5</f>
        <v>47.14285714285714</v>
      </c>
      <c r="R14" s="89">
        <v>41</v>
      </c>
      <c r="S14" s="97">
        <f>R14/O14*$J$5</f>
        <v>58.57142857142858</v>
      </c>
      <c r="T14" s="18"/>
    </row>
    <row r="15" spans="2:20" ht="19.5" customHeight="1" thickBot="1">
      <c r="B15" s="28"/>
      <c r="C15" s="108" t="s">
        <v>88</v>
      </c>
      <c r="D15" s="103">
        <v>12</v>
      </c>
      <c r="E15" s="36" t="s">
        <v>23</v>
      </c>
      <c r="F15" s="84">
        <v>4</v>
      </c>
      <c r="G15" s="84">
        <v>3</v>
      </c>
      <c r="H15" s="82">
        <v>7</v>
      </c>
      <c r="I15" s="94">
        <f t="shared" si="1"/>
        <v>57.14285714285714</v>
      </c>
      <c r="J15" s="94">
        <f t="shared" si="2"/>
        <v>42.857142857142854</v>
      </c>
      <c r="K15" s="84" t="s">
        <v>69</v>
      </c>
      <c r="L15" s="84" t="s">
        <v>69</v>
      </c>
      <c r="M15" s="88">
        <v>4</v>
      </c>
      <c r="N15" s="91">
        <v>11</v>
      </c>
      <c r="O15" s="92">
        <v>15</v>
      </c>
      <c r="P15" s="98">
        <f t="shared" si="0"/>
        <v>26.666666666666668</v>
      </c>
      <c r="Q15" s="98">
        <f>N15/O15*$J$5</f>
        <v>73.33333333333333</v>
      </c>
      <c r="R15" s="91" t="s">
        <v>69</v>
      </c>
      <c r="S15" s="94" t="s">
        <v>69</v>
      </c>
      <c r="T15" s="18"/>
    </row>
    <row r="16" spans="2:20" ht="19.5" customHeight="1" thickBot="1">
      <c r="B16" s="28"/>
      <c r="C16" s="107" t="s">
        <v>89</v>
      </c>
      <c r="D16" s="102">
        <v>56</v>
      </c>
      <c r="E16" s="37" t="s">
        <v>24</v>
      </c>
      <c r="F16" s="83">
        <v>5</v>
      </c>
      <c r="G16" s="83">
        <v>3</v>
      </c>
      <c r="H16" s="81">
        <v>8</v>
      </c>
      <c r="I16" s="93">
        <f t="shared" si="1"/>
        <v>62.5</v>
      </c>
      <c r="J16" s="93">
        <f t="shared" si="2"/>
        <v>37.5</v>
      </c>
      <c r="K16" s="83">
        <v>6</v>
      </c>
      <c r="L16" s="122">
        <f>K16/H16*$J$5</f>
        <v>75</v>
      </c>
      <c r="M16" s="86">
        <v>23</v>
      </c>
      <c r="N16" s="89">
        <v>27</v>
      </c>
      <c r="O16" s="90">
        <v>50</v>
      </c>
      <c r="P16" s="125">
        <f t="shared" si="0"/>
        <v>46</v>
      </c>
      <c r="Q16" s="125">
        <f>N16/O16*$J$5</f>
        <v>54</v>
      </c>
      <c r="R16" s="89">
        <v>31</v>
      </c>
      <c r="S16" s="125">
        <f>R16/O16*$J$5</f>
        <v>62</v>
      </c>
      <c r="T16" s="18"/>
    </row>
    <row r="17" spans="2:20" ht="19.5" customHeight="1" thickBot="1">
      <c r="B17" s="28"/>
      <c r="C17" s="108" t="s">
        <v>90</v>
      </c>
      <c r="D17" s="104" t="s">
        <v>83</v>
      </c>
      <c r="E17" s="36" t="s">
        <v>25</v>
      </c>
      <c r="F17" s="84" t="s">
        <v>69</v>
      </c>
      <c r="G17" s="84" t="s">
        <v>69</v>
      </c>
      <c r="H17" s="82" t="s">
        <v>69</v>
      </c>
      <c r="I17" s="94" t="s">
        <v>69</v>
      </c>
      <c r="J17" s="94" t="s">
        <v>69</v>
      </c>
      <c r="K17" s="84" t="s">
        <v>69</v>
      </c>
      <c r="L17" s="84" t="s">
        <v>69</v>
      </c>
      <c r="M17" s="88">
        <v>1</v>
      </c>
      <c r="N17" s="91" t="s">
        <v>69</v>
      </c>
      <c r="O17" s="92">
        <v>1</v>
      </c>
      <c r="P17" s="124">
        <f t="shared" si="0"/>
        <v>100</v>
      </c>
      <c r="Q17" s="94" t="s">
        <v>69</v>
      </c>
      <c r="R17" s="91" t="s">
        <v>69</v>
      </c>
      <c r="S17" s="94" t="s">
        <v>69</v>
      </c>
      <c r="T17" s="18"/>
    </row>
    <row r="18" spans="2:20" ht="19.5" customHeight="1" thickBot="1">
      <c r="B18" s="28"/>
      <c r="C18" s="107" t="s">
        <v>90</v>
      </c>
      <c r="D18" s="105" t="s">
        <v>84</v>
      </c>
      <c r="E18" s="37" t="s">
        <v>26</v>
      </c>
      <c r="F18" s="83" t="s">
        <v>69</v>
      </c>
      <c r="G18" s="83" t="s">
        <v>69</v>
      </c>
      <c r="H18" s="81" t="s">
        <v>69</v>
      </c>
      <c r="I18" s="93" t="s">
        <v>69</v>
      </c>
      <c r="J18" s="93" t="s">
        <v>69</v>
      </c>
      <c r="K18" s="83" t="s">
        <v>69</v>
      </c>
      <c r="L18" s="86" t="s">
        <v>69</v>
      </c>
      <c r="M18" s="86" t="s">
        <v>69</v>
      </c>
      <c r="N18" s="89">
        <v>3</v>
      </c>
      <c r="O18" s="90">
        <v>3</v>
      </c>
      <c r="P18" s="96" t="s">
        <v>69</v>
      </c>
      <c r="Q18" s="125">
        <f>N18/O18*$J$5</f>
        <v>100</v>
      </c>
      <c r="R18" s="89" t="s">
        <v>69</v>
      </c>
      <c r="S18" s="96" t="s">
        <v>69</v>
      </c>
      <c r="T18" s="18"/>
    </row>
    <row r="19" spans="2:20" ht="19.5" customHeight="1" thickBot="1">
      <c r="B19" s="28"/>
      <c r="C19" s="108" t="s">
        <v>90</v>
      </c>
      <c r="D19" s="104" t="s">
        <v>85</v>
      </c>
      <c r="E19" s="36" t="s">
        <v>27</v>
      </c>
      <c r="F19" s="84" t="s">
        <v>69</v>
      </c>
      <c r="G19" s="84" t="s">
        <v>69</v>
      </c>
      <c r="H19" s="82" t="s">
        <v>69</v>
      </c>
      <c r="I19" s="94" t="s">
        <v>69</v>
      </c>
      <c r="J19" s="94" t="s">
        <v>69</v>
      </c>
      <c r="K19" s="84" t="s">
        <v>69</v>
      </c>
      <c r="L19" s="84" t="s">
        <v>69</v>
      </c>
      <c r="M19" s="88">
        <v>1</v>
      </c>
      <c r="N19" s="91">
        <v>1</v>
      </c>
      <c r="O19" s="92">
        <v>2</v>
      </c>
      <c r="P19" s="124">
        <f>M19/O19*$J$5</f>
        <v>50</v>
      </c>
      <c r="Q19" s="124">
        <f>N19/O19*$J$5</f>
        <v>50</v>
      </c>
      <c r="R19" s="91" t="s">
        <v>69</v>
      </c>
      <c r="S19" s="94" t="s">
        <v>69</v>
      </c>
      <c r="T19" s="18"/>
    </row>
    <row r="20" spans="2:20" ht="19.5" customHeight="1" thickBot="1">
      <c r="B20" s="28"/>
      <c r="C20" s="107" t="s">
        <v>90</v>
      </c>
      <c r="D20" s="102">
        <v>104</v>
      </c>
      <c r="E20" s="37" t="s">
        <v>28</v>
      </c>
      <c r="F20" s="83">
        <v>31</v>
      </c>
      <c r="G20" s="83">
        <v>25</v>
      </c>
      <c r="H20" s="81">
        <v>56</v>
      </c>
      <c r="I20" s="93">
        <f t="shared" si="1"/>
        <v>55.35714285714286</v>
      </c>
      <c r="J20" s="93">
        <f t="shared" si="2"/>
        <v>44.642857142857146</v>
      </c>
      <c r="K20" s="83">
        <v>34</v>
      </c>
      <c r="L20" s="85">
        <f>K20/H20*$J$5</f>
        <v>60.71428571428571</v>
      </c>
      <c r="M20" s="86">
        <v>168</v>
      </c>
      <c r="N20" s="89">
        <v>228</v>
      </c>
      <c r="O20" s="90">
        <v>396</v>
      </c>
      <c r="P20" s="97">
        <f>M20/O20*$J$5</f>
        <v>42.42424242424242</v>
      </c>
      <c r="Q20" s="97">
        <f>N20/O20*$J$5</f>
        <v>57.57575757575758</v>
      </c>
      <c r="R20" s="89">
        <v>264</v>
      </c>
      <c r="S20" s="97">
        <f>R20/O20*$J$5</f>
        <v>66.66666666666666</v>
      </c>
      <c r="T20" s="18"/>
    </row>
    <row r="21" spans="2:20" ht="19.5" customHeight="1" thickBot="1">
      <c r="B21" s="28"/>
      <c r="C21" s="108" t="s">
        <v>91</v>
      </c>
      <c r="D21" s="103">
        <v>60</v>
      </c>
      <c r="E21" s="36" t="s">
        <v>29</v>
      </c>
      <c r="F21" s="84">
        <v>31</v>
      </c>
      <c r="G21" s="84">
        <v>27</v>
      </c>
      <c r="H21" s="82">
        <v>58</v>
      </c>
      <c r="I21" s="94">
        <f t="shared" si="1"/>
        <v>53.44827586206896</v>
      </c>
      <c r="J21" s="94">
        <f t="shared" si="2"/>
        <v>46.55172413793103</v>
      </c>
      <c r="K21" s="84">
        <v>50</v>
      </c>
      <c r="L21" s="87">
        <f>K21/H21*$J$5</f>
        <v>86.20689655172413</v>
      </c>
      <c r="M21" s="88">
        <v>90</v>
      </c>
      <c r="N21" s="91">
        <v>82</v>
      </c>
      <c r="O21" s="92">
        <v>172</v>
      </c>
      <c r="P21" s="98">
        <f>M21/O21*$J$5</f>
        <v>52.32558139534884</v>
      </c>
      <c r="Q21" s="98">
        <f>N21/O21*$J$5</f>
        <v>47.674418604651166</v>
      </c>
      <c r="R21" s="91">
        <v>137</v>
      </c>
      <c r="S21" s="98">
        <f>R21/O21*$J$5</f>
        <v>79.65116279069767</v>
      </c>
      <c r="T21" s="18"/>
    </row>
    <row r="22" spans="2:20" ht="19.5" customHeight="1" thickBot="1">
      <c r="B22" s="28"/>
      <c r="C22" s="160" t="s">
        <v>0</v>
      </c>
      <c r="D22" s="160"/>
      <c r="E22" s="160"/>
      <c r="F22" s="65">
        <f>SUM(F10:F21)</f>
        <v>109</v>
      </c>
      <c r="G22" s="65">
        <f>SUM(G10:G21)</f>
        <v>111</v>
      </c>
      <c r="H22" s="81">
        <f>SUM(H10:H21)</f>
        <v>220</v>
      </c>
      <c r="I22" s="66">
        <f t="shared" si="1"/>
        <v>49.54545454545455</v>
      </c>
      <c r="J22" s="66">
        <f t="shared" si="2"/>
        <v>50.45454545454545</v>
      </c>
      <c r="K22" s="65">
        <f>SUM(K10:K21)</f>
        <v>142</v>
      </c>
      <c r="L22" s="71">
        <f>K22/H22*$J$5</f>
        <v>64.54545454545455</v>
      </c>
      <c r="M22" s="72">
        <f>SUM(M10:M21)</f>
        <v>458</v>
      </c>
      <c r="N22" s="70">
        <f>SUM(N10:N21)</f>
        <v>530</v>
      </c>
      <c r="O22" s="70">
        <f>SUM(O10:O21)</f>
        <v>988</v>
      </c>
      <c r="P22" s="99">
        <f>M22/O22*$J$5</f>
        <v>46.35627530364373</v>
      </c>
      <c r="Q22" s="99">
        <f>N22/O22*$J$5</f>
        <v>53.64372469635627</v>
      </c>
      <c r="R22" s="70">
        <f>SUM(R10:R21)</f>
        <v>668</v>
      </c>
      <c r="S22" s="99">
        <f>R22/O22*$J$5</f>
        <v>67.61133603238866</v>
      </c>
      <c r="T22" s="18"/>
    </row>
    <row r="23" spans="2:20" s="9" customFormat="1" ht="19.5" customHeight="1" thickBot="1">
      <c r="B23" s="30"/>
      <c r="C23" s="163" t="s">
        <v>74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20"/>
    </row>
    <row r="24" spans="2:20" ht="19.5" customHeight="1" thickBot="1">
      <c r="B24" s="28"/>
      <c r="C24" s="107" t="s">
        <v>92</v>
      </c>
      <c r="D24" s="102">
        <v>48</v>
      </c>
      <c r="E24" s="106" t="s">
        <v>62</v>
      </c>
      <c r="F24" s="83">
        <v>4</v>
      </c>
      <c r="G24" s="83">
        <v>11</v>
      </c>
      <c r="H24" s="81">
        <v>15</v>
      </c>
      <c r="I24" s="93">
        <f aca="true" t="shared" si="3" ref="I24:I31">F24/H24*$J$5</f>
        <v>26.666666666666668</v>
      </c>
      <c r="J24" s="93">
        <f>G24/H24*$J$5</f>
        <v>73.33333333333333</v>
      </c>
      <c r="K24" s="83">
        <v>3</v>
      </c>
      <c r="L24" s="122">
        <f>K24/H24*$J$5</f>
        <v>20</v>
      </c>
      <c r="M24" s="86">
        <v>24</v>
      </c>
      <c r="N24" s="83">
        <v>40</v>
      </c>
      <c r="O24" s="81">
        <v>64</v>
      </c>
      <c r="P24" s="93">
        <f aca="true" t="shared" si="4" ref="P24:P31">M24/O24*$J$5</f>
        <v>37.5</v>
      </c>
      <c r="Q24" s="93">
        <f aca="true" t="shared" si="5" ref="Q24:Q31">N24/O24*$J$5</f>
        <v>62.5</v>
      </c>
      <c r="R24" s="83">
        <v>18</v>
      </c>
      <c r="S24" s="93">
        <f aca="true" t="shared" si="6" ref="S24:S31">R24/O24*$J$5</f>
        <v>28.125</v>
      </c>
      <c r="T24" s="18"/>
    </row>
    <row r="25" spans="2:20" ht="19.5" customHeight="1" thickBot="1">
      <c r="B25" s="28"/>
      <c r="C25" s="108" t="s">
        <v>93</v>
      </c>
      <c r="D25" s="103">
        <v>109</v>
      </c>
      <c r="E25" s="109" t="s">
        <v>66</v>
      </c>
      <c r="F25" s="84">
        <v>2</v>
      </c>
      <c r="G25" s="84">
        <v>7</v>
      </c>
      <c r="H25" s="82">
        <v>9</v>
      </c>
      <c r="I25" s="94">
        <f t="shared" si="3"/>
        <v>22.22222222222222</v>
      </c>
      <c r="J25" s="94">
        <f>G25/H25*$J$5</f>
        <v>77.77777777777779</v>
      </c>
      <c r="K25" s="84">
        <v>3</v>
      </c>
      <c r="L25" s="87">
        <f>K25/H25*$J$5</f>
        <v>33.33333333333333</v>
      </c>
      <c r="M25" s="88">
        <v>6</v>
      </c>
      <c r="N25" s="84">
        <v>18</v>
      </c>
      <c r="O25" s="82">
        <v>24</v>
      </c>
      <c r="P25" s="95">
        <f t="shared" si="4"/>
        <v>25</v>
      </c>
      <c r="Q25" s="95">
        <f t="shared" si="5"/>
        <v>75</v>
      </c>
      <c r="R25" s="84">
        <v>6</v>
      </c>
      <c r="S25" s="95">
        <f t="shared" si="6"/>
        <v>25</v>
      </c>
      <c r="T25" s="18"/>
    </row>
    <row r="26" spans="2:20" ht="19.5" customHeight="1" thickBot="1">
      <c r="B26" s="28"/>
      <c r="C26" s="107" t="s">
        <v>94</v>
      </c>
      <c r="D26" s="102">
        <v>25</v>
      </c>
      <c r="E26" s="106" t="s">
        <v>42</v>
      </c>
      <c r="F26" s="83">
        <v>5</v>
      </c>
      <c r="G26" s="83">
        <v>13</v>
      </c>
      <c r="H26" s="81">
        <v>18</v>
      </c>
      <c r="I26" s="93">
        <f t="shared" si="3"/>
        <v>27.77777777777778</v>
      </c>
      <c r="J26" s="93">
        <f>G26/H26*$J$5</f>
        <v>72.22222222222221</v>
      </c>
      <c r="K26" s="83">
        <v>11</v>
      </c>
      <c r="L26" s="85">
        <f>K26/H26*$J$5</f>
        <v>61.111111111111114</v>
      </c>
      <c r="M26" s="86">
        <v>12</v>
      </c>
      <c r="N26" s="83">
        <v>30</v>
      </c>
      <c r="O26" s="81">
        <v>42</v>
      </c>
      <c r="P26" s="93">
        <f t="shared" si="4"/>
        <v>28.57142857142857</v>
      </c>
      <c r="Q26" s="93">
        <f t="shared" si="5"/>
        <v>71.42857142857143</v>
      </c>
      <c r="R26" s="83">
        <v>25</v>
      </c>
      <c r="S26" s="93">
        <f t="shared" si="6"/>
        <v>59.523809523809526</v>
      </c>
      <c r="T26" s="18"/>
    </row>
    <row r="27" spans="2:20" ht="19.5" customHeight="1" thickBot="1">
      <c r="B27" s="28"/>
      <c r="C27" s="108" t="s">
        <v>95</v>
      </c>
      <c r="D27" s="103">
        <v>20</v>
      </c>
      <c r="E27" s="109" t="s">
        <v>37</v>
      </c>
      <c r="F27" s="84">
        <v>6</v>
      </c>
      <c r="G27" s="84">
        <v>3</v>
      </c>
      <c r="H27" s="82">
        <v>9</v>
      </c>
      <c r="I27" s="94">
        <f t="shared" si="3"/>
        <v>66.66666666666666</v>
      </c>
      <c r="J27" s="94">
        <f>G27/H27*$J$5</f>
        <v>33.33333333333333</v>
      </c>
      <c r="K27" s="84">
        <v>2</v>
      </c>
      <c r="L27" s="87">
        <f>K27/H27*$J$5</f>
        <v>22.22222222222222</v>
      </c>
      <c r="M27" s="88">
        <v>22</v>
      </c>
      <c r="N27" s="84">
        <v>34</v>
      </c>
      <c r="O27" s="82">
        <v>56</v>
      </c>
      <c r="P27" s="94">
        <f t="shared" si="4"/>
        <v>39.285714285714285</v>
      </c>
      <c r="Q27" s="94">
        <f t="shared" si="5"/>
        <v>60.71428571428571</v>
      </c>
      <c r="R27" s="84">
        <v>24</v>
      </c>
      <c r="S27" s="94">
        <f t="shared" si="6"/>
        <v>42.857142857142854</v>
      </c>
      <c r="T27" s="18"/>
    </row>
    <row r="28" spans="2:20" ht="19.5" customHeight="1" thickBot="1">
      <c r="B28" s="28"/>
      <c r="C28" s="107" t="s">
        <v>96</v>
      </c>
      <c r="D28" s="102">
        <v>103</v>
      </c>
      <c r="E28" s="106" t="s">
        <v>63</v>
      </c>
      <c r="F28" s="83">
        <v>5</v>
      </c>
      <c r="G28" s="83">
        <v>13</v>
      </c>
      <c r="H28" s="81">
        <v>18</v>
      </c>
      <c r="I28" s="93">
        <f t="shared" si="3"/>
        <v>27.77777777777778</v>
      </c>
      <c r="J28" s="93">
        <f>G28/H28*$J$5</f>
        <v>72.22222222222221</v>
      </c>
      <c r="K28" s="83">
        <v>10</v>
      </c>
      <c r="L28" s="85">
        <f>K28/H28*$J$5</f>
        <v>55.55555555555556</v>
      </c>
      <c r="M28" s="86">
        <v>15</v>
      </c>
      <c r="N28" s="83">
        <v>43</v>
      </c>
      <c r="O28" s="81">
        <v>58</v>
      </c>
      <c r="P28" s="93">
        <f t="shared" si="4"/>
        <v>25.862068965517242</v>
      </c>
      <c r="Q28" s="93">
        <f t="shared" si="5"/>
        <v>74.13793103448276</v>
      </c>
      <c r="R28" s="83">
        <v>24</v>
      </c>
      <c r="S28" s="93">
        <f t="shared" si="6"/>
        <v>41.37931034482759</v>
      </c>
      <c r="T28" s="18"/>
    </row>
    <row r="29" spans="2:20" ht="19.5" customHeight="1" thickBot="1">
      <c r="B29" s="28"/>
      <c r="C29" s="108" t="s">
        <v>97</v>
      </c>
      <c r="D29" s="103">
        <v>50</v>
      </c>
      <c r="E29" s="109" t="s">
        <v>64</v>
      </c>
      <c r="F29" s="84">
        <v>2</v>
      </c>
      <c r="G29" s="84" t="s">
        <v>69</v>
      </c>
      <c r="H29" s="82">
        <v>2</v>
      </c>
      <c r="I29" s="95">
        <f t="shared" si="3"/>
        <v>100</v>
      </c>
      <c r="J29" s="94" t="s">
        <v>69</v>
      </c>
      <c r="K29" s="84" t="s">
        <v>69</v>
      </c>
      <c r="L29" s="84" t="s">
        <v>69</v>
      </c>
      <c r="M29" s="88">
        <v>8</v>
      </c>
      <c r="N29" s="84">
        <v>15</v>
      </c>
      <c r="O29" s="82">
        <v>23</v>
      </c>
      <c r="P29" s="94">
        <f t="shared" si="4"/>
        <v>34.78260869565217</v>
      </c>
      <c r="Q29" s="94">
        <f t="shared" si="5"/>
        <v>65.21739130434783</v>
      </c>
      <c r="R29" s="84">
        <v>4</v>
      </c>
      <c r="S29" s="94">
        <f t="shared" si="6"/>
        <v>17.391304347826086</v>
      </c>
      <c r="T29" s="18"/>
    </row>
    <row r="30" spans="2:20" ht="19.5" customHeight="1" thickBot="1">
      <c r="B30" s="28"/>
      <c r="C30" s="107" t="s">
        <v>98</v>
      </c>
      <c r="D30" s="102">
        <v>18</v>
      </c>
      <c r="E30" s="110" t="s">
        <v>99</v>
      </c>
      <c r="F30" s="83">
        <v>1</v>
      </c>
      <c r="G30" s="83">
        <v>8</v>
      </c>
      <c r="H30" s="81">
        <v>9</v>
      </c>
      <c r="I30" s="93">
        <f t="shared" si="3"/>
        <v>11.11111111111111</v>
      </c>
      <c r="J30" s="93">
        <f>G30/H30*$J$5</f>
        <v>88.88888888888889</v>
      </c>
      <c r="K30" s="83" t="s">
        <v>69</v>
      </c>
      <c r="L30" s="86" t="s">
        <v>69</v>
      </c>
      <c r="M30" s="86">
        <v>3</v>
      </c>
      <c r="N30" s="83">
        <v>29</v>
      </c>
      <c r="O30" s="81">
        <v>32</v>
      </c>
      <c r="P30" s="93">
        <f t="shared" si="4"/>
        <v>9.375</v>
      </c>
      <c r="Q30" s="93">
        <f t="shared" si="5"/>
        <v>90.625</v>
      </c>
      <c r="R30" s="83">
        <v>3</v>
      </c>
      <c r="S30" s="93">
        <f t="shared" si="6"/>
        <v>9.375</v>
      </c>
      <c r="T30" s="18"/>
    </row>
    <row r="31" spans="2:20" ht="19.5" customHeight="1" thickBot="1">
      <c r="B31" s="28"/>
      <c r="C31" s="142" t="s">
        <v>0</v>
      </c>
      <c r="D31" s="143"/>
      <c r="E31" s="144"/>
      <c r="F31" s="82">
        <f>SUM(F24:F30)</f>
        <v>25</v>
      </c>
      <c r="G31" s="82">
        <f>SUM(G24:G30)</f>
        <v>55</v>
      </c>
      <c r="H31" s="82">
        <f>SUM(H24:H30)</f>
        <v>80</v>
      </c>
      <c r="I31" s="114">
        <f t="shared" si="3"/>
        <v>31.25</v>
      </c>
      <c r="J31" s="114">
        <f>G31/H31*$J$5</f>
        <v>68.75</v>
      </c>
      <c r="K31" s="82">
        <f>SUM(K24:K30)</f>
        <v>29</v>
      </c>
      <c r="L31" s="115">
        <f>K31/H31*$J$5</f>
        <v>36.25</v>
      </c>
      <c r="M31" s="116">
        <f>SUM(M24:M30)</f>
        <v>90</v>
      </c>
      <c r="N31" s="82">
        <f>SUM(N24:N30)</f>
        <v>209</v>
      </c>
      <c r="O31" s="82">
        <f>SUM(O24:O30)</f>
        <v>299</v>
      </c>
      <c r="P31" s="114">
        <f t="shared" si="4"/>
        <v>30.100334448160538</v>
      </c>
      <c r="Q31" s="114">
        <f t="shared" si="5"/>
        <v>69.89966555183946</v>
      </c>
      <c r="R31" s="82">
        <f>SUM(R24:R30)</f>
        <v>104</v>
      </c>
      <c r="S31" s="114">
        <f t="shared" si="6"/>
        <v>34.78260869565217</v>
      </c>
      <c r="T31" s="18"/>
    </row>
    <row r="32" spans="2:20" s="9" customFormat="1" ht="19.5" customHeight="1" thickBot="1">
      <c r="B32" s="30"/>
      <c r="C32" s="163" t="s">
        <v>75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20"/>
    </row>
    <row r="33" spans="2:20" ht="19.5" customHeight="1" thickBot="1">
      <c r="B33" s="28"/>
      <c r="C33" s="108" t="s">
        <v>100</v>
      </c>
      <c r="D33" s="103">
        <v>26</v>
      </c>
      <c r="E33" s="126" t="s">
        <v>33</v>
      </c>
      <c r="F33" s="126">
        <v>1</v>
      </c>
      <c r="G33" s="126">
        <v>12</v>
      </c>
      <c r="H33" s="127">
        <v>13</v>
      </c>
      <c r="I33" s="128">
        <f>F33/H33*$J$5</f>
        <v>7.6923076923076925</v>
      </c>
      <c r="J33" s="128">
        <f aca="true" t="shared" si="7" ref="J33:J39">G33/H33*$J$5</f>
        <v>92.3076923076923</v>
      </c>
      <c r="K33" s="126">
        <v>7</v>
      </c>
      <c r="L33" s="129">
        <f aca="true" t="shared" si="8" ref="L33:L39">K33/H33*$J$5</f>
        <v>53.84615384615385</v>
      </c>
      <c r="M33" s="130">
        <v>14</v>
      </c>
      <c r="N33" s="126">
        <v>53</v>
      </c>
      <c r="O33" s="127">
        <v>67</v>
      </c>
      <c r="P33" s="128">
        <f aca="true" t="shared" si="9" ref="P33:P39">M33/O33*$J$5</f>
        <v>20.8955223880597</v>
      </c>
      <c r="Q33" s="128">
        <f aca="true" t="shared" si="10" ref="Q33:Q39">N33/O33*$J$5</f>
        <v>79.1044776119403</v>
      </c>
      <c r="R33" s="126">
        <v>39</v>
      </c>
      <c r="S33" s="128">
        <f aca="true" t="shared" si="11" ref="S33:S39">R33/O33*$J$5</f>
        <v>58.2089552238806</v>
      </c>
      <c r="T33" s="18"/>
    </row>
    <row r="34" spans="2:20" ht="19.5" customHeight="1" thickBot="1">
      <c r="B34" s="28"/>
      <c r="C34" s="107" t="s">
        <v>101</v>
      </c>
      <c r="D34" s="102">
        <v>27</v>
      </c>
      <c r="E34" s="131" t="s">
        <v>34</v>
      </c>
      <c r="F34" s="131">
        <v>3</v>
      </c>
      <c r="G34" s="131">
        <v>9</v>
      </c>
      <c r="H34" s="132">
        <v>12</v>
      </c>
      <c r="I34" s="133">
        <f>F34/H34*$J$5</f>
        <v>25</v>
      </c>
      <c r="J34" s="133">
        <f t="shared" si="7"/>
        <v>75</v>
      </c>
      <c r="K34" s="131">
        <v>7</v>
      </c>
      <c r="L34" s="134">
        <f t="shared" si="8"/>
        <v>58.333333333333336</v>
      </c>
      <c r="M34" s="135">
        <v>10</v>
      </c>
      <c r="N34" s="131">
        <v>33</v>
      </c>
      <c r="O34" s="132">
        <v>43</v>
      </c>
      <c r="P34" s="136">
        <f t="shared" si="9"/>
        <v>23.25581395348837</v>
      </c>
      <c r="Q34" s="136">
        <f t="shared" si="10"/>
        <v>76.74418604651163</v>
      </c>
      <c r="R34" s="131">
        <v>29</v>
      </c>
      <c r="S34" s="136">
        <f t="shared" si="11"/>
        <v>67.44186046511628</v>
      </c>
      <c r="T34" s="18"/>
    </row>
    <row r="35" spans="2:20" ht="19.5" customHeight="1" thickBot="1">
      <c r="B35" s="28"/>
      <c r="C35" s="108" t="s">
        <v>102</v>
      </c>
      <c r="D35" s="103">
        <v>29</v>
      </c>
      <c r="E35" s="126" t="s">
        <v>35</v>
      </c>
      <c r="F35" s="126">
        <v>6</v>
      </c>
      <c r="G35" s="126">
        <v>9</v>
      </c>
      <c r="H35" s="127">
        <v>15</v>
      </c>
      <c r="I35" s="137">
        <f>F35/H35*$J$5</f>
        <v>40</v>
      </c>
      <c r="J35" s="137">
        <f t="shared" si="7"/>
        <v>60</v>
      </c>
      <c r="K35" s="126">
        <v>9</v>
      </c>
      <c r="L35" s="138">
        <f t="shared" si="8"/>
        <v>60</v>
      </c>
      <c r="M35" s="130">
        <v>25</v>
      </c>
      <c r="N35" s="126">
        <v>45</v>
      </c>
      <c r="O35" s="127">
        <v>70</v>
      </c>
      <c r="P35" s="128">
        <f t="shared" si="9"/>
        <v>35.714285714285715</v>
      </c>
      <c r="Q35" s="128">
        <f t="shared" si="10"/>
        <v>64.28571428571429</v>
      </c>
      <c r="R35" s="126">
        <v>38</v>
      </c>
      <c r="S35" s="128">
        <f t="shared" si="11"/>
        <v>54.285714285714285</v>
      </c>
      <c r="T35" s="18"/>
    </row>
    <row r="36" spans="2:20" ht="19.5" customHeight="1" thickBot="1">
      <c r="B36" s="28"/>
      <c r="C36" s="107" t="s">
        <v>102</v>
      </c>
      <c r="D36" s="102">
        <v>38</v>
      </c>
      <c r="E36" s="131" t="s">
        <v>36</v>
      </c>
      <c r="F36" s="131">
        <v>1</v>
      </c>
      <c r="G36" s="131">
        <v>2</v>
      </c>
      <c r="H36" s="132">
        <v>3</v>
      </c>
      <c r="I36" s="136">
        <f>F36/H36*$J$5</f>
        <v>33.33333333333333</v>
      </c>
      <c r="J36" s="136">
        <f t="shared" si="7"/>
        <v>66.66666666666666</v>
      </c>
      <c r="K36" s="131">
        <v>3</v>
      </c>
      <c r="L36" s="139">
        <f t="shared" si="8"/>
        <v>100</v>
      </c>
      <c r="M36" s="135">
        <v>5</v>
      </c>
      <c r="N36" s="131">
        <v>18</v>
      </c>
      <c r="O36" s="132">
        <v>23</v>
      </c>
      <c r="P36" s="136">
        <f t="shared" si="9"/>
        <v>21.73913043478261</v>
      </c>
      <c r="Q36" s="136">
        <f t="shared" si="10"/>
        <v>78.26086956521739</v>
      </c>
      <c r="R36" s="131">
        <v>19</v>
      </c>
      <c r="S36" s="136">
        <f t="shared" si="11"/>
        <v>82.6086956521739</v>
      </c>
      <c r="T36" s="18"/>
    </row>
    <row r="37" spans="2:20" ht="19.5" customHeight="1" thickBot="1">
      <c r="B37" s="28"/>
      <c r="C37" s="108" t="s">
        <v>103</v>
      </c>
      <c r="D37" s="103">
        <v>36</v>
      </c>
      <c r="E37" s="126" t="s">
        <v>38</v>
      </c>
      <c r="F37" s="84" t="s">
        <v>69</v>
      </c>
      <c r="G37" s="126">
        <v>3</v>
      </c>
      <c r="H37" s="127">
        <v>3</v>
      </c>
      <c r="I37" s="94" t="s">
        <v>69</v>
      </c>
      <c r="J37" s="137">
        <f t="shared" si="7"/>
        <v>100</v>
      </c>
      <c r="K37" s="126">
        <v>2</v>
      </c>
      <c r="L37" s="129">
        <f t="shared" si="8"/>
        <v>66.66666666666666</v>
      </c>
      <c r="M37" s="130">
        <v>9</v>
      </c>
      <c r="N37" s="126">
        <v>22</v>
      </c>
      <c r="O37" s="127">
        <v>31</v>
      </c>
      <c r="P37" s="137">
        <f t="shared" si="9"/>
        <v>29.03225806451613</v>
      </c>
      <c r="Q37" s="137">
        <f t="shared" si="10"/>
        <v>70.96774193548387</v>
      </c>
      <c r="R37" s="126">
        <v>19</v>
      </c>
      <c r="S37" s="128">
        <f t="shared" si="11"/>
        <v>61.29032258064516</v>
      </c>
      <c r="T37" s="18"/>
    </row>
    <row r="38" spans="2:20" ht="19.5" customHeight="1" thickBot="1">
      <c r="B38" s="28"/>
      <c r="C38" s="107" t="s">
        <v>104</v>
      </c>
      <c r="D38" s="102">
        <v>13</v>
      </c>
      <c r="E38" s="131" t="s">
        <v>39</v>
      </c>
      <c r="F38" s="131">
        <v>1</v>
      </c>
      <c r="G38" s="131">
        <v>11</v>
      </c>
      <c r="H38" s="132">
        <v>12</v>
      </c>
      <c r="I38" s="136">
        <f>F38/H38*$J$5</f>
        <v>8.333333333333332</v>
      </c>
      <c r="J38" s="136">
        <f t="shared" si="7"/>
        <v>91.66666666666666</v>
      </c>
      <c r="K38" s="131">
        <v>6</v>
      </c>
      <c r="L38" s="139">
        <f t="shared" si="8"/>
        <v>50</v>
      </c>
      <c r="M38" s="135">
        <v>3</v>
      </c>
      <c r="N38" s="131">
        <v>40</v>
      </c>
      <c r="O38" s="132">
        <v>43</v>
      </c>
      <c r="P38" s="133">
        <f t="shared" si="9"/>
        <v>6.976744186046512</v>
      </c>
      <c r="Q38" s="133">
        <f t="shared" si="10"/>
        <v>93.02325581395348</v>
      </c>
      <c r="R38" s="131">
        <v>24</v>
      </c>
      <c r="S38" s="136">
        <f t="shared" si="11"/>
        <v>55.81395348837209</v>
      </c>
      <c r="T38" s="18"/>
    </row>
    <row r="39" spans="2:20" ht="19.5" customHeight="1" thickBot="1">
      <c r="B39" s="28"/>
      <c r="C39" s="142" t="s">
        <v>0</v>
      </c>
      <c r="D39" s="143"/>
      <c r="E39" s="144"/>
      <c r="F39" s="82">
        <f>SUM(F33:F38)</f>
        <v>12</v>
      </c>
      <c r="G39" s="82">
        <f>SUM(G33:G38)</f>
        <v>46</v>
      </c>
      <c r="H39" s="82">
        <f>SUM(H33:H38)</f>
        <v>58</v>
      </c>
      <c r="I39" s="114">
        <f>F39/H39*$J$5</f>
        <v>20.689655172413794</v>
      </c>
      <c r="J39" s="114">
        <f t="shared" si="7"/>
        <v>79.3103448275862</v>
      </c>
      <c r="K39" s="82">
        <f>SUM(K33:K38)</f>
        <v>34</v>
      </c>
      <c r="L39" s="115">
        <f t="shared" si="8"/>
        <v>58.620689655172406</v>
      </c>
      <c r="M39" s="116">
        <f>SUM(M33:M38)</f>
        <v>66</v>
      </c>
      <c r="N39" s="82">
        <f>SUM(N33:N38)</f>
        <v>211</v>
      </c>
      <c r="O39" s="82">
        <f>SUM(O33:O38)</f>
        <v>277</v>
      </c>
      <c r="P39" s="114">
        <f t="shared" si="9"/>
        <v>23.826714801444044</v>
      </c>
      <c r="Q39" s="114">
        <f t="shared" si="10"/>
        <v>76.17328519855594</v>
      </c>
      <c r="R39" s="82">
        <f>SUM(R33:R38)</f>
        <v>168</v>
      </c>
      <c r="S39" s="114">
        <f t="shared" si="11"/>
        <v>60.64981949458483</v>
      </c>
      <c r="T39" s="18"/>
    </row>
    <row r="40" spans="2:20" s="9" customFormat="1" ht="19.5" customHeight="1" thickBot="1">
      <c r="B40" s="30"/>
      <c r="C40" s="149" t="s">
        <v>76</v>
      </c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1"/>
      <c r="T40" s="20"/>
    </row>
    <row r="41" spans="2:20" ht="19.5" customHeight="1" thickBot="1">
      <c r="B41" s="28"/>
      <c r="C41" s="108" t="s">
        <v>105</v>
      </c>
      <c r="D41" s="103">
        <v>17</v>
      </c>
      <c r="E41" s="109" t="s">
        <v>40</v>
      </c>
      <c r="F41" s="84">
        <v>2</v>
      </c>
      <c r="G41" s="84">
        <v>13</v>
      </c>
      <c r="H41" s="82">
        <v>15</v>
      </c>
      <c r="I41" s="94">
        <f>F41/H41*$J$5</f>
        <v>13.333333333333334</v>
      </c>
      <c r="J41" s="94">
        <f aca="true" t="shared" si="12" ref="J41:J49">G41/H41*$J$5</f>
        <v>86.66666666666667</v>
      </c>
      <c r="K41" s="84">
        <v>9</v>
      </c>
      <c r="L41" s="123">
        <f aca="true" t="shared" si="13" ref="L41:L49">K41/H41*$J$5</f>
        <v>60</v>
      </c>
      <c r="M41" s="88">
        <v>4</v>
      </c>
      <c r="N41" s="84">
        <v>47</v>
      </c>
      <c r="O41" s="82">
        <v>51</v>
      </c>
      <c r="P41" s="94">
        <f aca="true" t="shared" si="14" ref="P41:P49">M41/O41*$J$5</f>
        <v>7.8431372549019605</v>
      </c>
      <c r="Q41" s="94">
        <f aca="true" t="shared" si="15" ref="Q41:Q49">N41/O41*$J$5</f>
        <v>92.15686274509804</v>
      </c>
      <c r="R41" s="84">
        <v>29</v>
      </c>
      <c r="S41" s="94">
        <f aca="true" t="shared" si="16" ref="S41:S49">R41/O41*$J$5</f>
        <v>56.86274509803921</v>
      </c>
      <c r="T41" s="18"/>
    </row>
    <row r="42" spans="2:20" ht="19.5" customHeight="1" thickBot="1">
      <c r="B42" s="28"/>
      <c r="C42" s="107" t="s">
        <v>94</v>
      </c>
      <c r="D42" s="102">
        <v>32</v>
      </c>
      <c r="E42" s="106" t="s">
        <v>43</v>
      </c>
      <c r="F42" s="83">
        <v>1</v>
      </c>
      <c r="G42" s="83">
        <v>16</v>
      </c>
      <c r="H42" s="81">
        <v>17</v>
      </c>
      <c r="I42" s="93">
        <f>F42/H42*$J$5</f>
        <v>5.88235294117647</v>
      </c>
      <c r="J42" s="93">
        <f t="shared" si="12"/>
        <v>94.11764705882352</v>
      </c>
      <c r="K42" s="83">
        <v>7</v>
      </c>
      <c r="L42" s="85">
        <f t="shared" si="13"/>
        <v>41.17647058823529</v>
      </c>
      <c r="M42" s="86">
        <v>3</v>
      </c>
      <c r="N42" s="83">
        <v>60</v>
      </c>
      <c r="O42" s="81">
        <v>63</v>
      </c>
      <c r="P42" s="93">
        <f t="shared" si="14"/>
        <v>4.761904761904762</v>
      </c>
      <c r="Q42" s="93">
        <f t="shared" si="15"/>
        <v>95.23809523809523</v>
      </c>
      <c r="R42" s="83">
        <v>27</v>
      </c>
      <c r="S42" s="93">
        <f t="shared" si="16"/>
        <v>42.857142857142854</v>
      </c>
      <c r="T42" s="18"/>
    </row>
    <row r="43" spans="2:20" ht="19.5" customHeight="1" thickBot="1">
      <c r="B43" s="28"/>
      <c r="C43" s="108" t="s">
        <v>106</v>
      </c>
      <c r="D43" s="103">
        <v>30</v>
      </c>
      <c r="E43" s="109" t="s">
        <v>44</v>
      </c>
      <c r="F43" s="84">
        <v>4</v>
      </c>
      <c r="G43" s="84">
        <v>11</v>
      </c>
      <c r="H43" s="82">
        <v>15</v>
      </c>
      <c r="I43" s="94">
        <f>F43/H43*$J$5</f>
        <v>26.666666666666668</v>
      </c>
      <c r="J43" s="94">
        <f t="shared" si="12"/>
        <v>73.33333333333333</v>
      </c>
      <c r="K43" s="84">
        <v>3</v>
      </c>
      <c r="L43" s="123">
        <f t="shared" si="13"/>
        <v>20</v>
      </c>
      <c r="M43" s="88">
        <v>5</v>
      </c>
      <c r="N43" s="84">
        <v>50</v>
      </c>
      <c r="O43" s="82">
        <v>55</v>
      </c>
      <c r="P43" s="94">
        <f t="shared" si="14"/>
        <v>9.090909090909092</v>
      </c>
      <c r="Q43" s="94">
        <f t="shared" si="15"/>
        <v>90.9090909090909</v>
      </c>
      <c r="R43" s="84">
        <v>7</v>
      </c>
      <c r="S43" s="94">
        <f t="shared" si="16"/>
        <v>12.727272727272727</v>
      </c>
      <c r="T43" s="18"/>
    </row>
    <row r="44" spans="2:20" ht="19.5" customHeight="1" thickBot="1">
      <c r="B44" s="28"/>
      <c r="C44" s="107" t="s">
        <v>107</v>
      </c>
      <c r="D44" s="102">
        <v>35</v>
      </c>
      <c r="E44" s="106" t="s">
        <v>45</v>
      </c>
      <c r="F44" s="83" t="s">
        <v>69</v>
      </c>
      <c r="G44" s="83">
        <v>5</v>
      </c>
      <c r="H44" s="81">
        <v>5</v>
      </c>
      <c r="I44" s="121" t="s">
        <v>69</v>
      </c>
      <c r="J44" s="120">
        <f t="shared" si="12"/>
        <v>100</v>
      </c>
      <c r="K44" s="83">
        <v>3</v>
      </c>
      <c r="L44" s="122">
        <f t="shared" si="13"/>
        <v>60</v>
      </c>
      <c r="M44" s="86">
        <v>5</v>
      </c>
      <c r="N44" s="83">
        <v>17</v>
      </c>
      <c r="O44" s="81">
        <v>22</v>
      </c>
      <c r="P44" s="93">
        <f t="shared" si="14"/>
        <v>22.727272727272727</v>
      </c>
      <c r="Q44" s="93">
        <f t="shared" si="15"/>
        <v>77.27272727272727</v>
      </c>
      <c r="R44" s="83">
        <v>6</v>
      </c>
      <c r="S44" s="93">
        <f t="shared" si="16"/>
        <v>27.27272727272727</v>
      </c>
      <c r="T44" s="18"/>
    </row>
    <row r="45" spans="2:20" ht="19.5" customHeight="1" thickBot="1">
      <c r="B45" s="28"/>
      <c r="C45" s="108" t="s">
        <v>108</v>
      </c>
      <c r="D45" s="103">
        <v>54</v>
      </c>
      <c r="E45" s="109" t="s">
        <v>49</v>
      </c>
      <c r="F45" s="84">
        <v>2</v>
      </c>
      <c r="G45" s="84">
        <v>2</v>
      </c>
      <c r="H45" s="82">
        <v>4</v>
      </c>
      <c r="I45" s="95">
        <f>F45/H45*$J$5</f>
        <v>50</v>
      </c>
      <c r="J45" s="95">
        <f t="shared" si="12"/>
        <v>50</v>
      </c>
      <c r="K45" s="84">
        <v>3</v>
      </c>
      <c r="L45" s="123">
        <f t="shared" si="13"/>
        <v>75</v>
      </c>
      <c r="M45" s="88">
        <v>13</v>
      </c>
      <c r="N45" s="84">
        <v>20</v>
      </c>
      <c r="O45" s="82">
        <v>33</v>
      </c>
      <c r="P45" s="94">
        <f t="shared" si="14"/>
        <v>39.39393939393939</v>
      </c>
      <c r="Q45" s="94">
        <f t="shared" si="15"/>
        <v>60.60606060606061</v>
      </c>
      <c r="R45" s="84">
        <v>27</v>
      </c>
      <c r="S45" s="94">
        <f t="shared" si="16"/>
        <v>81.81818181818183</v>
      </c>
      <c r="T45" s="18"/>
    </row>
    <row r="46" spans="2:20" ht="19.5" customHeight="1" thickBot="1">
      <c r="B46" s="28"/>
      <c r="C46" s="107" t="s">
        <v>109</v>
      </c>
      <c r="D46" s="102">
        <v>37</v>
      </c>
      <c r="E46" s="106" t="s">
        <v>50</v>
      </c>
      <c r="F46" s="83">
        <v>2</v>
      </c>
      <c r="G46" s="83">
        <v>14</v>
      </c>
      <c r="H46" s="81">
        <v>16</v>
      </c>
      <c r="I46" s="93">
        <f>F46/H46*$J$5</f>
        <v>12.5</v>
      </c>
      <c r="J46" s="93">
        <f t="shared" si="12"/>
        <v>87.5</v>
      </c>
      <c r="K46" s="83">
        <v>3</v>
      </c>
      <c r="L46" s="85">
        <f t="shared" si="13"/>
        <v>18.75</v>
      </c>
      <c r="M46" s="86">
        <v>8</v>
      </c>
      <c r="N46" s="83">
        <v>29</v>
      </c>
      <c r="O46" s="81">
        <v>37</v>
      </c>
      <c r="P46" s="93">
        <f t="shared" si="14"/>
        <v>21.62162162162162</v>
      </c>
      <c r="Q46" s="93">
        <f t="shared" si="15"/>
        <v>78.37837837837837</v>
      </c>
      <c r="R46" s="83">
        <v>4</v>
      </c>
      <c r="S46" s="93">
        <f t="shared" si="16"/>
        <v>10.81081081081081</v>
      </c>
      <c r="T46" s="18"/>
    </row>
    <row r="47" spans="2:20" ht="19.5" customHeight="1" thickBot="1">
      <c r="B47" s="28"/>
      <c r="C47" s="108" t="s">
        <v>110</v>
      </c>
      <c r="D47" s="103">
        <v>10</v>
      </c>
      <c r="E47" s="109" t="s">
        <v>57</v>
      </c>
      <c r="F47" s="84">
        <v>20</v>
      </c>
      <c r="G47" s="84">
        <v>16</v>
      </c>
      <c r="H47" s="82">
        <v>36</v>
      </c>
      <c r="I47" s="94">
        <f>F47/H47*$J$5</f>
        <v>55.55555555555556</v>
      </c>
      <c r="J47" s="94">
        <f t="shared" si="12"/>
        <v>44.44444444444444</v>
      </c>
      <c r="K47" s="84">
        <v>17</v>
      </c>
      <c r="L47" s="87">
        <f t="shared" si="13"/>
        <v>47.22222222222222</v>
      </c>
      <c r="M47" s="88">
        <v>63</v>
      </c>
      <c r="N47" s="84">
        <v>63</v>
      </c>
      <c r="O47" s="82">
        <v>126</v>
      </c>
      <c r="P47" s="95">
        <f t="shared" si="14"/>
        <v>50</v>
      </c>
      <c r="Q47" s="95">
        <f t="shared" si="15"/>
        <v>50</v>
      </c>
      <c r="R47" s="84">
        <v>56</v>
      </c>
      <c r="S47" s="94">
        <f t="shared" si="16"/>
        <v>44.44444444444444</v>
      </c>
      <c r="T47" s="18"/>
    </row>
    <row r="48" spans="2:20" ht="19.5" customHeight="1" thickBot="1">
      <c r="B48" s="28"/>
      <c r="C48" s="107" t="s">
        <v>111</v>
      </c>
      <c r="D48" s="102">
        <v>53</v>
      </c>
      <c r="E48" s="106" t="s">
        <v>54</v>
      </c>
      <c r="F48" s="83">
        <v>4</v>
      </c>
      <c r="G48" s="83">
        <v>5</v>
      </c>
      <c r="H48" s="81">
        <v>9</v>
      </c>
      <c r="I48" s="93">
        <f>F48/H48*$J$5</f>
        <v>44.44444444444444</v>
      </c>
      <c r="J48" s="93">
        <f t="shared" si="12"/>
        <v>55.55555555555556</v>
      </c>
      <c r="K48" s="83">
        <v>7</v>
      </c>
      <c r="L48" s="85">
        <f t="shared" si="13"/>
        <v>77.77777777777779</v>
      </c>
      <c r="M48" s="86">
        <v>14</v>
      </c>
      <c r="N48" s="83">
        <v>30</v>
      </c>
      <c r="O48" s="81">
        <v>44</v>
      </c>
      <c r="P48" s="93">
        <f t="shared" si="14"/>
        <v>31.818181818181817</v>
      </c>
      <c r="Q48" s="93">
        <f t="shared" si="15"/>
        <v>68.18181818181817</v>
      </c>
      <c r="R48" s="83">
        <v>30</v>
      </c>
      <c r="S48" s="93">
        <f t="shared" si="16"/>
        <v>68.18181818181817</v>
      </c>
      <c r="T48" s="18"/>
    </row>
    <row r="49" spans="2:20" ht="19.5" customHeight="1" thickBot="1">
      <c r="B49" s="28"/>
      <c r="C49" s="142" t="s">
        <v>0</v>
      </c>
      <c r="D49" s="143"/>
      <c r="E49" s="144"/>
      <c r="F49" s="82">
        <f>SUM(F41:F48)</f>
        <v>35</v>
      </c>
      <c r="G49" s="82">
        <f>SUM(G41:G48)</f>
        <v>82</v>
      </c>
      <c r="H49" s="82">
        <f>SUM(H41:H48)</f>
        <v>117</v>
      </c>
      <c r="I49" s="114">
        <f>F49/H49*$J$5</f>
        <v>29.914529914529915</v>
      </c>
      <c r="J49" s="114">
        <f t="shared" si="12"/>
        <v>70.08547008547008</v>
      </c>
      <c r="K49" s="82">
        <f>SUM(K41:K48)</f>
        <v>52</v>
      </c>
      <c r="L49" s="115">
        <f t="shared" si="13"/>
        <v>44.44444444444444</v>
      </c>
      <c r="M49" s="116">
        <f>SUM(M41:M48)</f>
        <v>115</v>
      </c>
      <c r="N49" s="82">
        <f>SUM(N41:N48)</f>
        <v>316</v>
      </c>
      <c r="O49" s="82">
        <f>SUM(O41:O48)</f>
        <v>431</v>
      </c>
      <c r="P49" s="114">
        <f t="shared" si="14"/>
        <v>26.68213457076566</v>
      </c>
      <c r="Q49" s="114">
        <f t="shared" si="15"/>
        <v>73.31786542923435</v>
      </c>
      <c r="R49" s="82">
        <f>SUM(R41:R48)</f>
        <v>186</v>
      </c>
      <c r="S49" s="114">
        <f t="shared" si="16"/>
        <v>43.1554524361949</v>
      </c>
      <c r="T49" s="18"/>
    </row>
    <row r="50" spans="2:20" s="9" customFormat="1" ht="19.5" customHeight="1" thickBot="1">
      <c r="B50" s="30"/>
      <c r="C50" s="149" t="s">
        <v>77</v>
      </c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1"/>
      <c r="T50" s="20"/>
    </row>
    <row r="51" spans="2:20" ht="19.5" customHeight="1" thickBot="1">
      <c r="B51" s="28"/>
      <c r="C51" s="108" t="s">
        <v>112</v>
      </c>
      <c r="D51" s="103">
        <v>106</v>
      </c>
      <c r="E51" s="109" t="s">
        <v>65</v>
      </c>
      <c r="F51" s="84">
        <v>9</v>
      </c>
      <c r="G51" s="84">
        <v>9</v>
      </c>
      <c r="H51" s="82">
        <v>18</v>
      </c>
      <c r="I51" s="95">
        <f aca="true" t="shared" si="17" ref="I51:I56">F51/H51*$J$5</f>
        <v>50</v>
      </c>
      <c r="J51" s="95">
        <f aca="true" t="shared" si="18" ref="J51:J56">G51/H51*$J$5</f>
        <v>50</v>
      </c>
      <c r="K51" s="84">
        <v>12</v>
      </c>
      <c r="L51" s="87">
        <f aca="true" t="shared" si="19" ref="L51:L56">K51/H51*$J$5</f>
        <v>66.66666666666666</v>
      </c>
      <c r="M51" s="88">
        <v>21</v>
      </c>
      <c r="N51" s="84">
        <v>24</v>
      </c>
      <c r="O51" s="82">
        <v>45</v>
      </c>
      <c r="P51" s="94">
        <f aca="true" t="shared" si="20" ref="P51:P56">M51/O51*$J$5</f>
        <v>46.666666666666664</v>
      </c>
      <c r="Q51" s="94">
        <f aca="true" t="shared" si="21" ref="Q51:Q56">N51/O51*$J$5</f>
        <v>53.333333333333336</v>
      </c>
      <c r="R51" s="84">
        <v>24</v>
      </c>
      <c r="S51" s="94">
        <f aca="true" t="shared" si="22" ref="S51:S56">R51/O51*$J$5</f>
        <v>53.333333333333336</v>
      </c>
      <c r="T51" s="18"/>
    </row>
    <row r="52" spans="2:20" ht="19.5" customHeight="1" thickBot="1">
      <c r="B52" s="28"/>
      <c r="C52" s="107" t="s">
        <v>111</v>
      </c>
      <c r="D52" s="102">
        <v>24</v>
      </c>
      <c r="E52" s="106" t="s">
        <v>53</v>
      </c>
      <c r="F52" s="83">
        <v>3</v>
      </c>
      <c r="G52" s="83">
        <v>2</v>
      </c>
      <c r="H52" s="81">
        <v>5</v>
      </c>
      <c r="I52" s="120">
        <f t="shared" si="17"/>
        <v>60</v>
      </c>
      <c r="J52" s="120">
        <f t="shared" si="18"/>
        <v>40</v>
      </c>
      <c r="K52" s="83">
        <v>4</v>
      </c>
      <c r="L52" s="122">
        <f t="shared" si="19"/>
        <v>80</v>
      </c>
      <c r="M52" s="86">
        <v>16</v>
      </c>
      <c r="N52" s="83">
        <v>18</v>
      </c>
      <c r="O52" s="81">
        <v>34</v>
      </c>
      <c r="P52" s="93">
        <f t="shared" si="20"/>
        <v>47.05882352941176</v>
      </c>
      <c r="Q52" s="93">
        <f t="shared" si="21"/>
        <v>52.94117647058824</v>
      </c>
      <c r="R52" s="83">
        <v>25</v>
      </c>
      <c r="S52" s="93">
        <f t="shared" si="22"/>
        <v>73.52941176470588</v>
      </c>
      <c r="T52" s="18"/>
    </row>
    <row r="53" spans="2:20" ht="19.5" customHeight="1" thickBot="1">
      <c r="B53" s="28"/>
      <c r="C53" s="108" t="s">
        <v>111</v>
      </c>
      <c r="D53" s="103">
        <v>110</v>
      </c>
      <c r="E53" s="112" t="s">
        <v>55</v>
      </c>
      <c r="F53" s="84">
        <v>7</v>
      </c>
      <c r="G53" s="84">
        <v>20</v>
      </c>
      <c r="H53" s="82">
        <v>27</v>
      </c>
      <c r="I53" s="94">
        <f t="shared" si="17"/>
        <v>25.925925925925924</v>
      </c>
      <c r="J53" s="94">
        <f t="shared" si="18"/>
        <v>74.07407407407408</v>
      </c>
      <c r="K53" s="84">
        <v>23</v>
      </c>
      <c r="L53" s="87">
        <f t="shared" si="19"/>
        <v>85.18518518518519</v>
      </c>
      <c r="M53" s="88">
        <v>20</v>
      </c>
      <c r="N53" s="84">
        <v>36</v>
      </c>
      <c r="O53" s="82">
        <v>56</v>
      </c>
      <c r="P53" s="94">
        <f t="shared" si="20"/>
        <v>35.714285714285715</v>
      </c>
      <c r="Q53" s="94">
        <f t="shared" si="21"/>
        <v>64.28571428571429</v>
      </c>
      <c r="R53" s="84">
        <v>39</v>
      </c>
      <c r="S53" s="94">
        <f t="shared" si="22"/>
        <v>69.64285714285714</v>
      </c>
      <c r="T53" s="18"/>
    </row>
    <row r="54" spans="2:20" ht="19.5" customHeight="1" thickBot="1">
      <c r="B54" s="28"/>
      <c r="C54" s="107" t="s">
        <v>113</v>
      </c>
      <c r="D54" s="102">
        <v>55</v>
      </c>
      <c r="E54" s="106" t="s">
        <v>56</v>
      </c>
      <c r="F54" s="83">
        <v>5</v>
      </c>
      <c r="G54" s="83">
        <v>5</v>
      </c>
      <c r="H54" s="81">
        <v>10</v>
      </c>
      <c r="I54" s="93">
        <f t="shared" si="17"/>
        <v>50</v>
      </c>
      <c r="J54" s="93">
        <f t="shared" si="18"/>
        <v>50</v>
      </c>
      <c r="K54" s="83">
        <v>2</v>
      </c>
      <c r="L54" s="122">
        <f t="shared" si="19"/>
        <v>20</v>
      </c>
      <c r="M54" s="86">
        <v>14</v>
      </c>
      <c r="N54" s="83">
        <v>19</v>
      </c>
      <c r="O54" s="81">
        <v>33</v>
      </c>
      <c r="P54" s="93">
        <f t="shared" si="20"/>
        <v>42.42424242424242</v>
      </c>
      <c r="Q54" s="93">
        <f t="shared" si="21"/>
        <v>57.57575757575758</v>
      </c>
      <c r="R54" s="83">
        <v>9</v>
      </c>
      <c r="S54" s="93">
        <f t="shared" si="22"/>
        <v>27.27272727272727</v>
      </c>
      <c r="T54" s="18"/>
    </row>
    <row r="55" spans="2:20" ht="19.5" customHeight="1" thickBot="1">
      <c r="B55" s="28"/>
      <c r="C55" s="111" t="s">
        <v>114</v>
      </c>
      <c r="D55" s="103">
        <v>111</v>
      </c>
      <c r="E55" s="109" t="s">
        <v>67</v>
      </c>
      <c r="F55" s="84">
        <v>7</v>
      </c>
      <c r="G55" s="84">
        <v>6</v>
      </c>
      <c r="H55" s="82">
        <v>13</v>
      </c>
      <c r="I55" s="94">
        <f t="shared" si="17"/>
        <v>53.84615384615385</v>
      </c>
      <c r="J55" s="94">
        <f t="shared" si="18"/>
        <v>46.15384615384615</v>
      </c>
      <c r="K55" s="84">
        <v>5</v>
      </c>
      <c r="L55" s="87">
        <f t="shared" si="19"/>
        <v>38.46153846153847</v>
      </c>
      <c r="M55" s="88">
        <v>21</v>
      </c>
      <c r="N55" s="84">
        <v>17</v>
      </c>
      <c r="O55" s="82">
        <v>38</v>
      </c>
      <c r="P55" s="94">
        <f t="shared" si="20"/>
        <v>55.26315789473685</v>
      </c>
      <c r="Q55" s="94">
        <f t="shared" si="21"/>
        <v>44.73684210526316</v>
      </c>
      <c r="R55" s="84">
        <v>15</v>
      </c>
      <c r="S55" s="94">
        <f t="shared" si="22"/>
        <v>39.473684210526315</v>
      </c>
      <c r="T55" s="18"/>
    </row>
    <row r="56" spans="2:20" ht="19.5" customHeight="1" thickBot="1">
      <c r="B56" s="28"/>
      <c r="C56" s="164" t="s">
        <v>0</v>
      </c>
      <c r="D56" s="165"/>
      <c r="E56" s="166"/>
      <c r="F56" s="81">
        <f>SUM(F51:F55)</f>
        <v>31</v>
      </c>
      <c r="G56" s="81">
        <f>SUM(G51:G55)</f>
        <v>42</v>
      </c>
      <c r="H56" s="81">
        <f>SUM(H51:H55)</f>
        <v>73</v>
      </c>
      <c r="I56" s="117">
        <f t="shared" si="17"/>
        <v>42.465753424657535</v>
      </c>
      <c r="J56" s="117">
        <f t="shared" si="18"/>
        <v>57.534246575342465</v>
      </c>
      <c r="K56" s="81">
        <f>SUM(K51:K55)</f>
        <v>46</v>
      </c>
      <c r="L56" s="118">
        <f t="shared" si="19"/>
        <v>63.013698630136986</v>
      </c>
      <c r="M56" s="119">
        <f>SUM(M51:M55)</f>
        <v>92</v>
      </c>
      <c r="N56" s="81">
        <f>SUM(N51:N55)</f>
        <v>114</v>
      </c>
      <c r="O56" s="81">
        <f>SUM(O51:O55)</f>
        <v>206</v>
      </c>
      <c r="P56" s="117">
        <f t="shared" si="20"/>
        <v>44.66019417475729</v>
      </c>
      <c r="Q56" s="117">
        <f t="shared" si="21"/>
        <v>55.33980582524271</v>
      </c>
      <c r="R56" s="81">
        <f>SUM(R51:R55)</f>
        <v>112</v>
      </c>
      <c r="S56" s="117">
        <f t="shared" si="22"/>
        <v>54.36893203883495</v>
      </c>
      <c r="T56" s="18"/>
    </row>
    <row r="57" spans="2:20" s="9" customFormat="1" ht="19.5" customHeight="1" thickBot="1">
      <c r="B57" s="30"/>
      <c r="C57" s="149" t="s">
        <v>78</v>
      </c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1"/>
      <c r="T57" s="20"/>
    </row>
    <row r="58" spans="2:20" ht="19.5" customHeight="1" thickBot="1">
      <c r="B58" s="28"/>
      <c r="C58" s="107" t="s">
        <v>115</v>
      </c>
      <c r="D58" s="102">
        <v>19</v>
      </c>
      <c r="E58" s="106" t="s">
        <v>41</v>
      </c>
      <c r="F58" s="83">
        <v>2</v>
      </c>
      <c r="G58" s="83">
        <v>11</v>
      </c>
      <c r="H58" s="81">
        <v>13</v>
      </c>
      <c r="I58" s="93">
        <f>F58/H58*$J$5</f>
        <v>15.384615384615385</v>
      </c>
      <c r="J58" s="93">
        <f aca="true" t="shared" si="23" ref="J58:J64">G58/H58*$J$5</f>
        <v>84.61538461538461</v>
      </c>
      <c r="K58" s="83">
        <v>8</v>
      </c>
      <c r="L58" s="85">
        <f>K58/H58*$J$5</f>
        <v>61.53846153846154</v>
      </c>
      <c r="M58" s="86">
        <v>19</v>
      </c>
      <c r="N58" s="83">
        <v>37</v>
      </c>
      <c r="O58" s="81">
        <v>56</v>
      </c>
      <c r="P58" s="93">
        <f aca="true" t="shared" si="24" ref="P58:P64">M58/O58*$J$5</f>
        <v>33.92857142857143</v>
      </c>
      <c r="Q58" s="93">
        <f aca="true" t="shared" si="25" ref="Q58:Q64">N58/O58*$J$5</f>
        <v>66.07142857142857</v>
      </c>
      <c r="R58" s="83">
        <v>30</v>
      </c>
      <c r="S58" s="93">
        <f aca="true" t="shared" si="26" ref="S58:S64">R58/O58*$J$5</f>
        <v>53.57142857142857</v>
      </c>
      <c r="T58" s="18"/>
    </row>
    <row r="59" spans="2:20" ht="19.5" customHeight="1" thickBot="1">
      <c r="B59" s="28"/>
      <c r="C59" s="108" t="s">
        <v>116</v>
      </c>
      <c r="D59" s="103">
        <v>28</v>
      </c>
      <c r="E59" s="109" t="s">
        <v>46</v>
      </c>
      <c r="F59" s="84">
        <v>5</v>
      </c>
      <c r="G59" s="84">
        <v>8</v>
      </c>
      <c r="H59" s="82">
        <v>13</v>
      </c>
      <c r="I59" s="94">
        <f>F59/H59*$J$5</f>
        <v>38.46153846153847</v>
      </c>
      <c r="J59" s="94">
        <f t="shared" si="23"/>
        <v>61.53846153846154</v>
      </c>
      <c r="K59" s="84">
        <v>7</v>
      </c>
      <c r="L59" s="87">
        <f>K59/H59*$J$5</f>
        <v>53.84615384615385</v>
      </c>
      <c r="M59" s="88">
        <v>15</v>
      </c>
      <c r="N59" s="84">
        <v>23</v>
      </c>
      <c r="O59" s="82">
        <v>38</v>
      </c>
      <c r="P59" s="94">
        <f t="shared" si="24"/>
        <v>39.473684210526315</v>
      </c>
      <c r="Q59" s="94">
        <f t="shared" si="25"/>
        <v>60.526315789473685</v>
      </c>
      <c r="R59" s="84">
        <v>21</v>
      </c>
      <c r="S59" s="94">
        <f t="shared" si="26"/>
        <v>55.26315789473685</v>
      </c>
      <c r="T59" s="18"/>
    </row>
    <row r="60" spans="2:20" ht="19.5" customHeight="1" thickBot="1">
      <c r="B60" s="28"/>
      <c r="C60" s="107" t="s">
        <v>116</v>
      </c>
      <c r="D60" s="102">
        <v>51</v>
      </c>
      <c r="E60" s="106" t="s">
        <v>47</v>
      </c>
      <c r="F60" s="83">
        <v>3</v>
      </c>
      <c r="G60" s="83">
        <v>4</v>
      </c>
      <c r="H60" s="81">
        <v>7</v>
      </c>
      <c r="I60" s="93">
        <f>F60/H60*$J$5</f>
        <v>42.857142857142854</v>
      </c>
      <c r="J60" s="93">
        <f t="shared" si="23"/>
        <v>57.14285714285714</v>
      </c>
      <c r="K60" s="83">
        <v>2</v>
      </c>
      <c r="L60" s="85">
        <f>K60/H60*$J$5</f>
        <v>28.57142857142857</v>
      </c>
      <c r="M60" s="86">
        <v>17</v>
      </c>
      <c r="N60" s="83">
        <v>15</v>
      </c>
      <c r="O60" s="81">
        <v>32</v>
      </c>
      <c r="P60" s="93">
        <f t="shared" si="24"/>
        <v>53.125</v>
      </c>
      <c r="Q60" s="93">
        <f t="shared" si="25"/>
        <v>46.875</v>
      </c>
      <c r="R60" s="83">
        <v>11</v>
      </c>
      <c r="S60" s="93">
        <f t="shared" si="26"/>
        <v>34.375</v>
      </c>
      <c r="T60" s="18"/>
    </row>
    <row r="61" spans="2:20" ht="19.5" customHeight="1" thickBot="1">
      <c r="B61" s="28"/>
      <c r="C61" s="108" t="s">
        <v>117</v>
      </c>
      <c r="D61" s="103">
        <v>41</v>
      </c>
      <c r="E61" s="109" t="s">
        <v>48</v>
      </c>
      <c r="F61" s="84">
        <v>1</v>
      </c>
      <c r="G61" s="84">
        <v>2</v>
      </c>
      <c r="H61" s="82">
        <v>3</v>
      </c>
      <c r="I61" s="94">
        <f>F61/H61*$J$5</f>
        <v>33.33333333333333</v>
      </c>
      <c r="J61" s="94">
        <f t="shared" si="23"/>
        <v>66.66666666666666</v>
      </c>
      <c r="K61" s="84" t="s">
        <v>69</v>
      </c>
      <c r="L61" s="84" t="s">
        <v>69</v>
      </c>
      <c r="M61" s="88">
        <v>12</v>
      </c>
      <c r="N61" s="84">
        <v>8</v>
      </c>
      <c r="O61" s="82">
        <v>20</v>
      </c>
      <c r="P61" s="95">
        <f t="shared" si="24"/>
        <v>60</v>
      </c>
      <c r="Q61" s="95">
        <f t="shared" si="25"/>
        <v>40</v>
      </c>
      <c r="R61" s="84">
        <v>5</v>
      </c>
      <c r="S61" s="94">
        <f t="shared" si="26"/>
        <v>25</v>
      </c>
      <c r="T61" s="18"/>
    </row>
    <row r="62" spans="2:20" ht="19.5" customHeight="1" thickBot="1">
      <c r="B62" s="28"/>
      <c r="C62" s="107" t="s">
        <v>118</v>
      </c>
      <c r="D62" s="102">
        <v>40</v>
      </c>
      <c r="E62" s="106" t="s">
        <v>51</v>
      </c>
      <c r="F62" s="83">
        <v>1</v>
      </c>
      <c r="G62" s="83">
        <v>4</v>
      </c>
      <c r="H62" s="81">
        <v>5</v>
      </c>
      <c r="I62" s="120">
        <f>F62/H62*$J$5</f>
        <v>20</v>
      </c>
      <c r="J62" s="120">
        <f t="shared" si="23"/>
        <v>80</v>
      </c>
      <c r="K62" s="83">
        <v>2</v>
      </c>
      <c r="L62" s="122">
        <f>K62/H62*$J$5</f>
        <v>40</v>
      </c>
      <c r="M62" s="86">
        <v>9</v>
      </c>
      <c r="N62" s="83">
        <v>23</v>
      </c>
      <c r="O62" s="81">
        <v>32</v>
      </c>
      <c r="P62" s="93">
        <f t="shared" si="24"/>
        <v>28.125</v>
      </c>
      <c r="Q62" s="93">
        <f t="shared" si="25"/>
        <v>71.875</v>
      </c>
      <c r="R62" s="83">
        <v>11</v>
      </c>
      <c r="S62" s="93">
        <f t="shared" si="26"/>
        <v>34.375</v>
      </c>
      <c r="T62" s="18"/>
    </row>
    <row r="63" spans="2:20" ht="19.5" customHeight="1" thickBot="1">
      <c r="B63" s="28"/>
      <c r="C63" s="108" t="s">
        <v>119</v>
      </c>
      <c r="D63" s="103">
        <v>43</v>
      </c>
      <c r="E63" s="109" t="s">
        <v>52</v>
      </c>
      <c r="F63" s="84" t="s">
        <v>69</v>
      </c>
      <c r="G63" s="84">
        <v>1</v>
      </c>
      <c r="H63" s="82">
        <v>1</v>
      </c>
      <c r="I63" s="95" t="s">
        <v>69</v>
      </c>
      <c r="J63" s="95">
        <f t="shared" si="23"/>
        <v>100</v>
      </c>
      <c r="K63" s="84" t="s">
        <v>69</v>
      </c>
      <c r="L63" s="84" t="s">
        <v>69</v>
      </c>
      <c r="M63" s="88">
        <v>1</v>
      </c>
      <c r="N63" s="84">
        <v>10</v>
      </c>
      <c r="O63" s="82">
        <v>11</v>
      </c>
      <c r="P63" s="94">
        <f t="shared" si="24"/>
        <v>9.090909090909092</v>
      </c>
      <c r="Q63" s="94">
        <f t="shared" si="25"/>
        <v>90.9090909090909</v>
      </c>
      <c r="R63" s="84">
        <v>4</v>
      </c>
      <c r="S63" s="94">
        <f t="shared" si="26"/>
        <v>36.36363636363637</v>
      </c>
      <c r="T63" s="18"/>
    </row>
    <row r="64" spans="2:20" s="67" customFormat="1" ht="19.5" customHeight="1" thickBot="1">
      <c r="B64" s="68"/>
      <c r="C64" s="164" t="s">
        <v>0</v>
      </c>
      <c r="D64" s="165"/>
      <c r="E64" s="166"/>
      <c r="F64" s="81">
        <f>SUM(F58:F63)</f>
        <v>12</v>
      </c>
      <c r="G64" s="81">
        <f>SUM(G58:G63)</f>
        <v>30</v>
      </c>
      <c r="H64" s="81">
        <f>SUM(H58:H63)</f>
        <v>42</v>
      </c>
      <c r="I64" s="117">
        <f>F64/H64*$J$5</f>
        <v>28.57142857142857</v>
      </c>
      <c r="J64" s="117">
        <f t="shared" si="23"/>
        <v>71.42857142857143</v>
      </c>
      <c r="K64" s="81">
        <f>SUM(K58:K63)</f>
        <v>19</v>
      </c>
      <c r="L64" s="118">
        <f>K64/H64*$J$5</f>
        <v>45.23809523809524</v>
      </c>
      <c r="M64" s="119">
        <f>SUM(M58:M63)</f>
        <v>73</v>
      </c>
      <c r="N64" s="81">
        <f>SUM(N58:N63)</f>
        <v>116</v>
      </c>
      <c r="O64" s="81">
        <f>SUM(O58:O63)</f>
        <v>189</v>
      </c>
      <c r="P64" s="117">
        <f t="shared" si="24"/>
        <v>38.62433862433862</v>
      </c>
      <c r="Q64" s="117">
        <f t="shared" si="25"/>
        <v>61.37566137566137</v>
      </c>
      <c r="R64" s="81">
        <f>SUM(R58:R63)</f>
        <v>82</v>
      </c>
      <c r="S64" s="117">
        <f t="shared" si="26"/>
        <v>43.386243386243386</v>
      </c>
      <c r="T64" s="69"/>
    </row>
    <row r="65" spans="2:20" s="9" customFormat="1" ht="19.5" customHeight="1" thickBot="1">
      <c r="B65" s="30"/>
      <c r="C65" s="149" t="s">
        <v>79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1"/>
      <c r="T65" s="20"/>
    </row>
    <row r="66" spans="2:20" ht="19.5" customHeight="1" thickBot="1">
      <c r="B66" s="28"/>
      <c r="C66" s="107" t="s">
        <v>120</v>
      </c>
      <c r="D66" s="102">
        <v>16</v>
      </c>
      <c r="E66" s="106" t="s">
        <v>58</v>
      </c>
      <c r="F66" s="83">
        <v>5</v>
      </c>
      <c r="G66" s="83">
        <v>25</v>
      </c>
      <c r="H66" s="81">
        <v>30</v>
      </c>
      <c r="I66" s="93">
        <f aca="true" t="shared" si="27" ref="I66:I74">F66/H66*$J$5</f>
        <v>16.666666666666664</v>
      </c>
      <c r="J66" s="93">
        <f aca="true" t="shared" si="28" ref="J66:J74">G66/H66*$J$5</f>
        <v>83.33333333333334</v>
      </c>
      <c r="K66" s="83">
        <v>11</v>
      </c>
      <c r="L66" s="85">
        <f aca="true" t="shared" si="29" ref="L66:L74">K66/H66*$J$5</f>
        <v>36.666666666666664</v>
      </c>
      <c r="M66" s="86">
        <v>14</v>
      </c>
      <c r="N66" s="83">
        <v>126</v>
      </c>
      <c r="O66" s="81">
        <v>140</v>
      </c>
      <c r="P66" s="120">
        <f aca="true" t="shared" si="30" ref="P66:P74">M66/O66*$J$5</f>
        <v>10</v>
      </c>
      <c r="Q66" s="120">
        <f aca="true" t="shared" si="31" ref="Q66:Q74">N66/O66*$J$5</f>
        <v>90</v>
      </c>
      <c r="R66" s="83">
        <v>43</v>
      </c>
      <c r="S66" s="93">
        <f aca="true" t="shared" si="32" ref="S66:S74">R66/O66*$J$5</f>
        <v>30.714285714285715</v>
      </c>
      <c r="T66" s="18"/>
    </row>
    <row r="67" spans="2:20" ht="19.5" customHeight="1" thickBot="1">
      <c r="B67" s="28"/>
      <c r="C67" s="108" t="s">
        <v>121</v>
      </c>
      <c r="D67" s="103">
        <v>31</v>
      </c>
      <c r="E67" s="109" t="s">
        <v>30</v>
      </c>
      <c r="F67" s="84">
        <v>3</v>
      </c>
      <c r="G67" s="84">
        <v>27</v>
      </c>
      <c r="H67" s="82">
        <v>30</v>
      </c>
      <c r="I67" s="95">
        <f t="shared" si="27"/>
        <v>10</v>
      </c>
      <c r="J67" s="95">
        <f t="shared" si="28"/>
        <v>90</v>
      </c>
      <c r="K67" s="84">
        <v>15</v>
      </c>
      <c r="L67" s="123">
        <f t="shared" si="29"/>
        <v>50</v>
      </c>
      <c r="M67" s="88">
        <v>6</v>
      </c>
      <c r="N67" s="84">
        <v>86</v>
      </c>
      <c r="O67" s="82">
        <v>92</v>
      </c>
      <c r="P67" s="94">
        <f t="shared" si="30"/>
        <v>6.521739130434782</v>
      </c>
      <c r="Q67" s="94">
        <f t="shared" si="31"/>
        <v>93.47826086956522</v>
      </c>
      <c r="R67" s="84">
        <v>36</v>
      </c>
      <c r="S67" s="94">
        <f t="shared" si="32"/>
        <v>39.130434782608695</v>
      </c>
      <c r="T67" s="18"/>
    </row>
    <row r="68" spans="2:20" ht="26.25" thickBot="1">
      <c r="B68" s="28"/>
      <c r="C68" s="107" t="s">
        <v>122</v>
      </c>
      <c r="D68" s="102">
        <v>15</v>
      </c>
      <c r="E68" s="113" t="s">
        <v>59</v>
      </c>
      <c r="F68" s="83">
        <v>6</v>
      </c>
      <c r="G68" s="83">
        <v>9</v>
      </c>
      <c r="H68" s="81">
        <v>15</v>
      </c>
      <c r="I68" s="120">
        <f t="shared" si="27"/>
        <v>40</v>
      </c>
      <c r="J68" s="120">
        <f t="shared" si="28"/>
        <v>60</v>
      </c>
      <c r="K68" s="83">
        <v>6</v>
      </c>
      <c r="L68" s="122">
        <f t="shared" si="29"/>
        <v>40</v>
      </c>
      <c r="M68" s="86">
        <v>18</v>
      </c>
      <c r="N68" s="83">
        <v>36</v>
      </c>
      <c r="O68" s="81">
        <v>54</v>
      </c>
      <c r="P68" s="93">
        <f t="shared" si="30"/>
        <v>33.33333333333333</v>
      </c>
      <c r="Q68" s="93">
        <f t="shared" si="31"/>
        <v>66.66666666666666</v>
      </c>
      <c r="R68" s="83">
        <v>29</v>
      </c>
      <c r="S68" s="93">
        <f t="shared" si="32"/>
        <v>53.70370370370371</v>
      </c>
      <c r="T68" s="18"/>
    </row>
    <row r="69" spans="2:20" ht="19.5" customHeight="1" thickBot="1">
      <c r="B69" s="28"/>
      <c r="C69" s="108" t="s">
        <v>123</v>
      </c>
      <c r="D69" s="103">
        <v>46</v>
      </c>
      <c r="E69" s="109" t="s">
        <v>60</v>
      </c>
      <c r="F69" s="84">
        <v>5</v>
      </c>
      <c r="G69" s="84">
        <v>9</v>
      </c>
      <c r="H69" s="82">
        <v>14</v>
      </c>
      <c r="I69" s="94">
        <f t="shared" si="27"/>
        <v>35.714285714285715</v>
      </c>
      <c r="J69" s="94">
        <f t="shared" si="28"/>
        <v>64.28571428571429</v>
      </c>
      <c r="K69" s="84">
        <v>5</v>
      </c>
      <c r="L69" s="87">
        <f t="shared" si="29"/>
        <v>35.714285714285715</v>
      </c>
      <c r="M69" s="88">
        <v>12</v>
      </c>
      <c r="N69" s="84">
        <v>61</v>
      </c>
      <c r="O69" s="82">
        <v>73</v>
      </c>
      <c r="P69" s="94">
        <f t="shared" si="30"/>
        <v>16.43835616438356</v>
      </c>
      <c r="Q69" s="94">
        <f t="shared" si="31"/>
        <v>83.56164383561644</v>
      </c>
      <c r="R69" s="84">
        <v>25</v>
      </c>
      <c r="S69" s="94">
        <f t="shared" si="32"/>
        <v>34.24657534246575</v>
      </c>
      <c r="T69" s="18"/>
    </row>
    <row r="70" spans="2:20" ht="19.5" customHeight="1" thickBot="1">
      <c r="B70" s="28"/>
      <c r="C70" s="107" t="s">
        <v>123</v>
      </c>
      <c r="D70" s="102">
        <v>57</v>
      </c>
      <c r="E70" s="106" t="s">
        <v>61</v>
      </c>
      <c r="F70" s="83">
        <v>6</v>
      </c>
      <c r="G70" s="83">
        <v>13</v>
      </c>
      <c r="H70" s="81">
        <v>19</v>
      </c>
      <c r="I70" s="93">
        <f t="shared" si="27"/>
        <v>31.57894736842105</v>
      </c>
      <c r="J70" s="93">
        <f t="shared" si="28"/>
        <v>68.42105263157895</v>
      </c>
      <c r="K70" s="83">
        <v>4</v>
      </c>
      <c r="L70" s="85">
        <f t="shared" si="29"/>
        <v>21.052631578947366</v>
      </c>
      <c r="M70" s="86">
        <v>25</v>
      </c>
      <c r="N70" s="83">
        <v>67</v>
      </c>
      <c r="O70" s="81">
        <v>92</v>
      </c>
      <c r="P70" s="93">
        <f t="shared" si="30"/>
        <v>27.173913043478258</v>
      </c>
      <c r="Q70" s="93">
        <f t="shared" si="31"/>
        <v>72.82608695652173</v>
      </c>
      <c r="R70" s="83">
        <v>33</v>
      </c>
      <c r="S70" s="93">
        <f t="shared" si="32"/>
        <v>35.869565217391305</v>
      </c>
      <c r="T70" s="18"/>
    </row>
    <row r="71" spans="2:20" ht="19.5" customHeight="1" thickBot="1">
      <c r="B71" s="28"/>
      <c r="C71" s="108" t="s">
        <v>124</v>
      </c>
      <c r="D71" s="103">
        <v>58</v>
      </c>
      <c r="E71" s="109" t="s">
        <v>31</v>
      </c>
      <c r="F71" s="84">
        <v>6</v>
      </c>
      <c r="G71" s="84">
        <v>38</v>
      </c>
      <c r="H71" s="82">
        <v>44</v>
      </c>
      <c r="I71" s="94">
        <f t="shared" si="27"/>
        <v>13.636363636363635</v>
      </c>
      <c r="J71" s="94">
        <f t="shared" si="28"/>
        <v>86.36363636363636</v>
      </c>
      <c r="K71" s="84">
        <v>15</v>
      </c>
      <c r="L71" s="87">
        <f t="shared" si="29"/>
        <v>34.090909090909086</v>
      </c>
      <c r="M71" s="88">
        <v>30</v>
      </c>
      <c r="N71" s="84">
        <v>138</v>
      </c>
      <c r="O71" s="82">
        <v>168</v>
      </c>
      <c r="P71" s="94">
        <f t="shared" si="30"/>
        <v>17.857142857142858</v>
      </c>
      <c r="Q71" s="94">
        <f t="shared" si="31"/>
        <v>82.14285714285714</v>
      </c>
      <c r="R71" s="84">
        <v>47</v>
      </c>
      <c r="S71" s="94">
        <f t="shared" si="32"/>
        <v>27.976190476190478</v>
      </c>
      <c r="T71" s="18"/>
    </row>
    <row r="72" spans="2:20" ht="19.5" customHeight="1" thickBot="1">
      <c r="B72" s="28"/>
      <c r="C72" s="107" t="s">
        <v>125</v>
      </c>
      <c r="D72" s="102">
        <v>39</v>
      </c>
      <c r="E72" s="106" t="s">
        <v>32</v>
      </c>
      <c r="F72" s="83">
        <v>3</v>
      </c>
      <c r="G72" s="83">
        <v>10</v>
      </c>
      <c r="H72" s="81">
        <v>13</v>
      </c>
      <c r="I72" s="93">
        <f t="shared" si="27"/>
        <v>23.076923076923077</v>
      </c>
      <c r="J72" s="93">
        <f t="shared" si="28"/>
        <v>76.92307692307693</v>
      </c>
      <c r="K72" s="83">
        <v>3</v>
      </c>
      <c r="L72" s="85">
        <f t="shared" si="29"/>
        <v>23.076923076923077</v>
      </c>
      <c r="M72" s="86">
        <v>20</v>
      </c>
      <c r="N72" s="83">
        <v>48</v>
      </c>
      <c r="O72" s="81">
        <v>68</v>
      </c>
      <c r="P72" s="93">
        <f t="shared" si="30"/>
        <v>29.411764705882355</v>
      </c>
      <c r="Q72" s="93">
        <f t="shared" si="31"/>
        <v>70.58823529411765</v>
      </c>
      <c r="R72" s="83">
        <v>28</v>
      </c>
      <c r="S72" s="93">
        <f t="shared" si="32"/>
        <v>41.17647058823529</v>
      </c>
      <c r="T72" s="18"/>
    </row>
    <row r="73" spans="2:20" ht="19.5" customHeight="1" thickBot="1">
      <c r="B73" s="28"/>
      <c r="C73" s="145" t="s">
        <v>0</v>
      </c>
      <c r="D73" s="146"/>
      <c r="E73" s="146"/>
      <c r="F73" s="63">
        <f>SUM(F66:F72)</f>
        <v>34</v>
      </c>
      <c r="G73" s="63">
        <f>SUM(G66:G72)</f>
        <v>131</v>
      </c>
      <c r="H73" s="63">
        <f>SUM(H66:H72)</f>
        <v>165</v>
      </c>
      <c r="I73" s="64">
        <f t="shared" si="27"/>
        <v>20.606060606060606</v>
      </c>
      <c r="J73" s="64">
        <f t="shared" si="28"/>
        <v>79.39393939393939</v>
      </c>
      <c r="K73" s="63">
        <f>SUM(K66:K72)</f>
        <v>59</v>
      </c>
      <c r="L73" s="76">
        <f t="shared" si="29"/>
        <v>35.75757575757576</v>
      </c>
      <c r="M73" s="78">
        <f>SUM(M66:M72)</f>
        <v>125</v>
      </c>
      <c r="N73" s="63">
        <f>SUM(N66:N72)</f>
        <v>562</v>
      </c>
      <c r="O73" s="63">
        <f>SUM(O66:O72)</f>
        <v>687</v>
      </c>
      <c r="P73" s="64">
        <f t="shared" si="30"/>
        <v>18.19505094614265</v>
      </c>
      <c r="Q73" s="64">
        <f t="shared" si="31"/>
        <v>81.80494905385734</v>
      </c>
      <c r="R73" s="63">
        <f>SUM(R66:R72)</f>
        <v>241</v>
      </c>
      <c r="S73" s="76">
        <f t="shared" si="32"/>
        <v>35.08005822416303</v>
      </c>
      <c r="T73" s="18"/>
    </row>
    <row r="74" spans="2:20" ht="19.5" customHeight="1" thickBot="1">
      <c r="B74" s="28"/>
      <c r="C74" s="147" t="s">
        <v>4</v>
      </c>
      <c r="D74" s="147"/>
      <c r="E74" s="147"/>
      <c r="F74" s="61">
        <f>F73+F64+F56+F49+F39+F31+F22</f>
        <v>258</v>
      </c>
      <c r="G74" s="61">
        <f>G73+G64+G56+G49+G39+G31+G22</f>
        <v>497</v>
      </c>
      <c r="H74" s="61">
        <f>H73+H64+H56+H49+H39+H31+H22</f>
        <v>755</v>
      </c>
      <c r="I74" s="62">
        <f t="shared" si="27"/>
        <v>34.17218543046358</v>
      </c>
      <c r="J74" s="62">
        <f t="shared" si="28"/>
        <v>65.82781456953643</v>
      </c>
      <c r="K74" s="61">
        <f>K73+K64+K56+K49+K39+K31+K22</f>
        <v>381</v>
      </c>
      <c r="L74" s="77">
        <f t="shared" si="29"/>
        <v>50.46357615894039</v>
      </c>
      <c r="M74" s="79">
        <f>M73+M64+M56+M49+M39+M31+M22</f>
        <v>1019</v>
      </c>
      <c r="N74" s="80">
        <f>N73+N64+N56+N49+N39+N31+N22</f>
        <v>2058</v>
      </c>
      <c r="O74" s="80">
        <f>O73+O64+O56+O49+O39+O31+O22</f>
        <v>3077</v>
      </c>
      <c r="P74" s="62">
        <f t="shared" si="30"/>
        <v>33.11667208319792</v>
      </c>
      <c r="Q74" s="62">
        <f t="shared" si="31"/>
        <v>66.88332791680209</v>
      </c>
      <c r="R74" s="80">
        <f>R73+R64+R56+R49+R39+R31+R22</f>
        <v>1561</v>
      </c>
      <c r="S74" s="62">
        <f t="shared" si="32"/>
        <v>50.73123171920702</v>
      </c>
      <c r="T74" s="21"/>
    </row>
    <row r="75" spans="2:20" ht="12.75">
      <c r="B75" s="28"/>
      <c r="C75" s="148" t="s">
        <v>128</v>
      </c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21"/>
    </row>
    <row r="76" spans="2:20" ht="12.75">
      <c r="B76" s="28"/>
      <c r="C76" s="152" t="s">
        <v>129</v>
      </c>
      <c r="D76" s="152"/>
      <c r="E76" s="152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21"/>
    </row>
    <row r="77" spans="2:20" ht="12.75">
      <c r="B77" s="28"/>
      <c r="C77" s="141" t="s">
        <v>17</v>
      </c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21"/>
    </row>
    <row r="78" spans="2:20" ht="3.75" customHeight="1">
      <c r="B78" s="33"/>
      <c r="C78" s="22"/>
      <c r="D78" s="22"/>
      <c r="E78" s="23"/>
      <c r="F78" s="24"/>
      <c r="G78" s="24"/>
      <c r="H78" s="24"/>
      <c r="I78" s="25"/>
      <c r="J78" s="25"/>
      <c r="K78" s="25"/>
      <c r="L78" s="25"/>
      <c r="M78" s="26"/>
      <c r="N78" s="26"/>
      <c r="O78" s="26"/>
      <c r="P78" s="26"/>
      <c r="Q78" s="26"/>
      <c r="R78" s="27"/>
      <c r="S78" s="27"/>
      <c r="T78" s="32"/>
    </row>
    <row r="79" spans="3:20" s="4" customFormat="1" ht="12.75">
      <c r="C79" s="1"/>
      <c r="D79" s="1"/>
      <c r="E79" s="11"/>
      <c r="F79" s="2"/>
      <c r="G79" s="2"/>
      <c r="H79" s="2"/>
      <c r="I79" s="3"/>
      <c r="J79" s="3"/>
      <c r="K79" s="3"/>
      <c r="L79" s="3"/>
      <c r="M79" s="3"/>
      <c r="N79" s="3"/>
      <c r="O79" s="3"/>
      <c r="P79" s="2"/>
      <c r="Q79" s="2"/>
      <c r="R79" s="3"/>
      <c r="S79" s="3"/>
      <c r="T79" s="3"/>
    </row>
    <row r="80" spans="3:20" s="4" customFormat="1" ht="12.75">
      <c r="C80" s="1"/>
      <c r="D80" s="1"/>
      <c r="E80" s="55"/>
      <c r="F80" s="56"/>
      <c r="G80" s="56"/>
      <c r="H80" s="56"/>
      <c r="I80" s="57"/>
      <c r="J80" s="57"/>
      <c r="K80" s="57"/>
      <c r="L80" s="57"/>
      <c r="M80" s="57"/>
      <c r="N80" s="57"/>
      <c r="O80" s="57"/>
      <c r="P80" s="56"/>
      <c r="Q80" s="56"/>
      <c r="R80" s="57"/>
      <c r="S80" s="57"/>
      <c r="T80" s="57"/>
    </row>
    <row r="81" spans="2:20" s="4" customFormat="1" ht="12.75">
      <c r="B81" s="53"/>
      <c r="C81" s="54"/>
      <c r="D81" s="54"/>
      <c r="E81" s="11"/>
      <c r="F81" s="2"/>
      <c r="G81" s="2"/>
      <c r="H81" s="2"/>
      <c r="I81" s="3"/>
      <c r="J81" s="3"/>
      <c r="K81" s="3"/>
      <c r="L81" s="3"/>
      <c r="M81" s="3"/>
      <c r="N81" s="3"/>
      <c r="O81" s="3"/>
      <c r="P81" s="2"/>
      <c r="Q81" s="2"/>
      <c r="R81" s="3"/>
      <c r="S81" s="3"/>
      <c r="T81" s="3"/>
    </row>
    <row r="82" spans="2:20" s="4" customFormat="1" ht="12.75">
      <c r="B82" s="3"/>
      <c r="C82" s="1"/>
      <c r="D82" s="1"/>
      <c r="E82" s="43" t="s">
        <v>13</v>
      </c>
      <c r="F82" s="2"/>
      <c r="G82" s="2"/>
      <c r="H82" s="3"/>
      <c r="I82" s="3"/>
      <c r="J82" s="3"/>
      <c r="K82" s="3"/>
      <c r="L82" s="3"/>
      <c r="M82" s="3"/>
      <c r="N82" s="3"/>
      <c r="O82" s="3"/>
      <c r="P82" s="2"/>
      <c r="Q82" s="2"/>
      <c r="R82" s="3"/>
      <c r="S82" s="59"/>
      <c r="T82" s="59"/>
    </row>
    <row r="83" spans="2:20" s="4" customFormat="1" ht="12.75">
      <c r="B83" s="3"/>
      <c r="C83" s="1"/>
      <c r="D83" s="1"/>
      <c r="E83" s="44"/>
      <c r="F83" s="45" t="s">
        <v>1</v>
      </c>
      <c r="G83" s="45" t="s">
        <v>5</v>
      </c>
      <c r="H83" s="45" t="s">
        <v>5</v>
      </c>
      <c r="I83" s="45"/>
      <c r="J83" s="44"/>
      <c r="K83" s="45" t="s">
        <v>1</v>
      </c>
      <c r="L83" s="45" t="s">
        <v>5</v>
      </c>
      <c r="M83" s="45"/>
      <c r="N83" s="44"/>
      <c r="O83" s="45"/>
      <c r="P83" s="45" t="s">
        <v>1</v>
      </c>
      <c r="Q83" s="45" t="s">
        <v>5</v>
      </c>
      <c r="R83" s="44"/>
      <c r="S83" s="59"/>
      <c r="T83" s="59"/>
    </row>
    <row r="84" spans="2:20" s="4" customFormat="1" ht="19.5">
      <c r="B84" s="3"/>
      <c r="C84" s="1"/>
      <c r="D84" s="1"/>
      <c r="E84" s="45" t="s">
        <v>6</v>
      </c>
      <c r="F84" s="46">
        <v>107</v>
      </c>
      <c r="G84" s="46">
        <v>211</v>
      </c>
      <c r="H84" s="46">
        <f>F84+G84</f>
        <v>318</v>
      </c>
      <c r="I84" s="44"/>
      <c r="J84" s="44" t="s">
        <v>6</v>
      </c>
      <c r="K84" s="47">
        <f>F84/(F84+G84)</f>
        <v>0.33647798742138363</v>
      </c>
      <c r="L84" s="47">
        <f aca="true" t="shared" si="33" ref="L84:L91">G84/(G84+F84)</f>
        <v>0.6635220125786163</v>
      </c>
      <c r="M84" s="47"/>
      <c r="N84" s="45"/>
      <c r="O84" s="44" t="s">
        <v>6</v>
      </c>
      <c r="P84" s="46">
        <f>F84</f>
        <v>107</v>
      </c>
      <c r="Q84" s="48">
        <f>-G84</f>
        <v>-211</v>
      </c>
      <c r="R84" s="140"/>
      <c r="S84" s="59"/>
      <c r="T84" s="59"/>
    </row>
    <row r="85" spans="2:20" s="4" customFormat="1" ht="12.75">
      <c r="B85" s="3"/>
      <c r="C85" s="1"/>
      <c r="D85" s="1"/>
      <c r="E85" s="45" t="s">
        <v>7</v>
      </c>
      <c r="F85" s="46">
        <v>439</v>
      </c>
      <c r="G85" s="46">
        <v>833</v>
      </c>
      <c r="H85" s="46">
        <f aca="true" t="shared" si="34" ref="H85:H90">F85+G85</f>
        <v>1272</v>
      </c>
      <c r="I85" s="44"/>
      <c r="J85" s="44" t="s">
        <v>7</v>
      </c>
      <c r="K85" s="47">
        <f aca="true" t="shared" si="35" ref="K85:K90">F85/(F85+G85)</f>
        <v>0.345125786163522</v>
      </c>
      <c r="L85" s="47">
        <f t="shared" si="33"/>
        <v>0.654874213836478</v>
      </c>
      <c r="M85" s="47"/>
      <c r="N85" s="45"/>
      <c r="O85" s="44" t="s">
        <v>7</v>
      </c>
      <c r="P85" s="46">
        <f aca="true" t="shared" si="36" ref="P85:P90">F85</f>
        <v>439</v>
      </c>
      <c r="Q85" s="48">
        <f aca="true" t="shared" si="37" ref="Q85:Q90">-G85</f>
        <v>-833</v>
      </c>
      <c r="R85" s="44"/>
      <c r="S85" s="59"/>
      <c r="T85" s="59"/>
    </row>
    <row r="86" spans="2:20" s="4" customFormat="1" ht="12.75">
      <c r="B86" s="3"/>
      <c r="C86" s="1"/>
      <c r="D86" s="1"/>
      <c r="E86" s="45" t="s">
        <v>8</v>
      </c>
      <c r="F86" s="46">
        <v>260</v>
      </c>
      <c r="G86" s="46">
        <v>487</v>
      </c>
      <c r="H86" s="46">
        <f t="shared" si="34"/>
        <v>747</v>
      </c>
      <c r="I86" s="44"/>
      <c r="J86" s="44" t="s">
        <v>8</v>
      </c>
      <c r="K86" s="47">
        <f t="shared" si="35"/>
        <v>0.34805890227576974</v>
      </c>
      <c r="L86" s="47">
        <f t="shared" si="33"/>
        <v>0.6519410977242303</v>
      </c>
      <c r="M86" s="47"/>
      <c r="N86" s="45"/>
      <c r="O86" s="44" t="s">
        <v>8</v>
      </c>
      <c r="P86" s="46">
        <f t="shared" si="36"/>
        <v>260</v>
      </c>
      <c r="Q86" s="48">
        <f t="shared" si="37"/>
        <v>-487</v>
      </c>
      <c r="R86" s="44"/>
      <c r="S86" s="59"/>
      <c r="T86" s="59"/>
    </row>
    <row r="87" spans="2:20" s="4" customFormat="1" ht="12.75">
      <c r="B87" s="3"/>
      <c r="C87" s="1"/>
      <c r="D87" s="1"/>
      <c r="E87" s="45" t="s">
        <v>9</v>
      </c>
      <c r="F87" s="46">
        <v>99</v>
      </c>
      <c r="G87" s="46">
        <v>252</v>
      </c>
      <c r="H87" s="46">
        <f t="shared" si="34"/>
        <v>351</v>
      </c>
      <c r="I87" s="44"/>
      <c r="J87" s="44" t="s">
        <v>9</v>
      </c>
      <c r="K87" s="47">
        <f t="shared" si="35"/>
        <v>0.28205128205128205</v>
      </c>
      <c r="L87" s="47">
        <f t="shared" si="33"/>
        <v>0.717948717948718</v>
      </c>
      <c r="M87" s="47"/>
      <c r="N87" s="45"/>
      <c r="O87" s="44" t="s">
        <v>9</v>
      </c>
      <c r="P87" s="46">
        <f t="shared" si="36"/>
        <v>99</v>
      </c>
      <c r="Q87" s="48">
        <f t="shared" si="37"/>
        <v>-252</v>
      </c>
      <c r="R87" s="44"/>
      <c r="S87" s="3"/>
      <c r="T87" s="3"/>
    </row>
    <row r="88" spans="2:20" s="4" customFormat="1" ht="12.75">
      <c r="B88" s="3"/>
      <c r="C88" s="1"/>
      <c r="D88" s="1"/>
      <c r="E88" s="45" t="s">
        <v>10</v>
      </c>
      <c r="F88" s="46">
        <v>71</v>
      </c>
      <c r="G88" s="46">
        <v>127</v>
      </c>
      <c r="H88" s="46">
        <f t="shared" si="34"/>
        <v>198</v>
      </c>
      <c r="I88" s="44"/>
      <c r="J88" s="44" t="s">
        <v>10</v>
      </c>
      <c r="K88" s="47">
        <f t="shared" si="35"/>
        <v>0.35858585858585856</v>
      </c>
      <c r="L88" s="47">
        <f t="shared" si="33"/>
        <v>0.6414141414141414</v>
      </c>
      <c r="M88" s="47"/>
      <c r="N88" s="45"/>
      <c r="O88" s="44" t="s">
        <v>10</v>
      </c>
      <c r="P88" s="46">
        <f t="shared" si="36"/>
        <v>71</v>
      </c>
      <c r="Q88" s="48">
        <f t="shared" si="37"/>
        <v>-127</v>
      </c>
      <c r="R88" s="44"/>
      <c r="S88" s="3"/>
      <c r="T88" s="3"/>
    </row>
    <row r="89" spans="2:20" s="4" customFormat="1" ht="12.75">
      <c r="B89" s="3"/>
      <c r="C89" s="1"/>
      <c r="D89" s="1"/>
      <c r="E89" s="45" t="s">
        <v>11</v>
      </c>
      <c r="F89" s="46">
        <v>33</v>
      </c>
      <c r="G89" s="46">
        <v>87</v>
      </c>
      <c r="H89" s="46">
        <f t="shared" si="34"/>
        <v>120</v>
      </c>
      <c r="I89" s="44"/>
      <c r="J89" s="44" t="s">
        <v>11</v>
      </c>
      <c r="K89" s="47">
        <f>F89/(F89+G89)</f>
        <v>0.275</v>
      </c>
      <c r="L89" s="47">
        <f t="shared" si="33"/>
        <v>0.725</v>
      </c>
      <c r="M89" s="47"/>
      <c r="N89" s="45"/>
      <c r="O89" s="44" t="s">
        <v>11</v>
      </c>
      <c r="P89" s="46">
        <f t="shared" si="36"/>
        <v>33</v>
      </c>
      <c r="Q89" s="48">
        <f t="shared" si="37"/>
        <v>-87</v>
      </c>
      <c r="R89" s="44"/>
      <c r="S89" s="3"/>
      <c r="T89" s="3"/>
    </row>
    <row r="90" spans="2:20" s="4" customFormat="1" ht="12.75">
      <c r="B90" s="3"/>
      <c r="C90" s="1"/>
      <c r="D90" s="1"/>
      <c r="E90" s="45" t="s">
        <v>12</v>
      </c>
      <c r="F90" s="46">
        <v>10</v>
      </c>
      <c r="G90" s="46">
        <v>61</v>
      </c>
      <c r="H90" s="46">
        <f t="shared" si="34"/>
        <v>71</v>
      </c>
      <c r="I90" s="44"/>
      <c r="J90" s="44" t="s">
        <v>12</v>
      </c>
      <c r="K90" s="47">
        <f t="shared" si="35"/>
        <v>0.14084507042253522</v>
      </c>
      <c r="L90" s="47">
        <f t="shared" si="33"/>
        <v>0.8591549295774648</v>
      </c>
      <c r="M90" s="47"/>
      <c r="N90" s="45"/>
      <c r="O90" s="44" t="s">
        <v>12</v>
      </c>
      <c r="P90" s="46">
        <f t="shared" si="36"/>
        <v>10</v>
      </c>
      <c r="Q90" s="48">
        <f t="shared" si="37"/>
        <v>-61</v>
      </c>
      <c r="R90" s="44"/>
      <c r="S90" s="3"/>
      <c r="T90" s="3"/>
    </row>
    <row r="91" spans="2:20" s="4" customFormat="1" ht="12.75">
      <c r="B91" s="3"/>
      <c r="C91" s="1"/>
      <c r="D91" s="1"/>
      <c r="E91" s="44"/>
      <c r="F91" s="49">
        <f>SUM(F84:F90)</f>
        <v>1019</v>
      </c>
      <c r="G91" s="49">
        <f>SUM(G84:G90)</f>
        <v>2058</v>
      </c>
      <c r="H91" s="49">
        <f>SUM(H84:H90)</f>
        <v>3077</v>
      </c>
      <c r="I91" s="44"/>
      <c r="J91" s="44"/>
      <c r="K91" s="47">
        <f>F91/(F91+G91)</f>
        <v>0.3311667208319792</v>
      </c>
      <c r="L91" s="47">
        <f t="shared" si="33"/>
        <v>0.6688332791680208</v>
      </c>
      <c r="M91" s="47"/>
      <c r="N91" s="44"/>
      <c r="O91" s="44"/>
      <c r="P91" s="46">
        <f>SUM(P84:P90)</f>
        <v>1019</v>
      </c>
      <c r="Q91" s="46">
        <f>SUM(Q84:Q90)</f>
        <v>-2058</v>
      </c>
      <c r="R91" s="44"/>
      <c r="S91" s="3"/>
      <c r="T91" s="3"/>
    </row>
    <row r="92" spans="2:20" s="4" customFormat="1" ht="12.75">
      <c r="B92" s="3"/>
      <c r="C92" s="1"/>
      <c r="D92" s="1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3"/>
      <c r="T92" s="3"/>
    </row>
    <row r="93" spans="2:20" s="4" customFormat="1" ht="12.75">
      <c r="B93" s="3"/>
      <c r="C93" s="1"/>
      <c r="D93" s="1"/>
      <c r="E93" s="11"/>
      <c r="F93" s="2"/>
      <c r="G93" s="2"/>
      <c r="H93" s="2"/>
      <c r="I93" s="3"/>
      <c r="J93" s="3"/>
      <c r="K93" s="3"/>
      <c r="L93" s="3"/>
      <c r="M93" s="3"/>
      <c r="N93" s="3"/>
      <c r="O93" s="3"/>
      <c r="P93" s="2"/>
      <c r="Q93" s="2"/>
      <c r="R93" s="3"/>
      <c r="S93" s="3"/>
      <c r="T93" s="3"/>
    </row>
    <row r="94" spans="2:20" s="12" customFormat="1" ht="12.75">
      <c r="B94" s="3"/>
      <c r="C94" s="1"/>
      <c r="D94" s="1"/>
      <c r="E94" s="11"/>
      <c r="F94" s="2"/>
      <c r="G94" s="2"/>
      <c r="H94" s="2"/>
      <c r="I94" s="3"/>
      <c r="J94" s="3"/>
      <c r="K94" s="3"/>
      <c r="L94" s="3"/>
      <c r="M94" s="3"/>
      <c r="N94" s="3"/>
      <c r="O94" s="3"/>
      <c r="P94" s="2"/>
      <c r="Q94" s="2"/>
      <c r="R94" s="57"/>
      <c r="S94" s="57"/>
      <c r="T94" s="57"/>
    </row>
    <row r="95" spans="2:20" s="10" customFormat="1" ht="12.75">
      <c r="B95" s="14"/>
      <c r="C95" s="50"/>
      <c r="D95" s="50"/>
      <c r="E95" s="51"/>
      <c r="F95" s="13"/>
      <c r="G95" s="13"/>
      <c r="H95" s="13"/>
      <c r="I95" s="14"/>
      <c r="J95" s="14"/>
      <c r="K95" s="14"/>
      <c r="L95" s="14"/>
      <c r="M95" s="14"/>
      <c r="N95" s="14"/>
      <c r="O95" s="14"/>
      <c r="P95" s="13"/>
      <c r="Q95" s="13"/>
      <c r="R95" s="58"/>
      <c r="S95" s="58"/>
      <c r="T95" s="58"/>
    </row>
    <row r="96" spans="2:20" s="10" customFormat="1" ht="12.75">
      <c r="B96" s="14"/>
      <c r="C96" s="50"/>
      <c r="D96" s="50"/>
      <c r="E96" s="51"/>
      <c r="F96" s="13"/>
      <c r="G96" s="13"/>
      <c r="H96" s="13"/>
      <c r="I96" s="14"/>
      <c r="J96" s="14"/>
      <c r="K96" s="14"/>
      <c r="L96" s="14"/>
      <c r="M96" s="14"/>
      <c r="N96" s="14"/>
      <c r="O96" s="14"/>
      <c r="P96" s="13"/>
      <c r="Q96" s="13"/>
      <c r="R96" s="58"/>
      <c r="S96" s="58"/>
      <c r="T96" s="58"/>
    </row>
    <row r="97" spans="2:20" s="10" customFormat="1" ht="12.75">
      <c r="B97" s="14"/>
      <c r="C97" s="50"/>
      <c r="D97" s="50"/>
      <c r="E97" s="51"/>
      <c r="F97" s="13"/>
      <c r="G97" s="13"/>
      <c r="H97" s="13"/>
      <c r="I97" s="14"/>
      <c r="J97" s="14"/>
      <c r="K97" s="14"/>
      <c r="L97" s="14"/>
      <c r="M97" s="14"/>
      <c r="N97" s="14"/>
      <c r="O97" s="14"/>
      <c r="P97" s="13"/>
      <c r="Q97" s="13"/>
      <c r="R97" s="58"/>
      <c r="S97" s="58"/>
      <c r="T97" s="58"/>
    </row>
    <row r="98" spans="2:20" s="10" customFormat="1" ht="12.75">
      <c r="B98" s="14"/>
      <c r="C98" s="50"/>
      <c r="D98" s="50"/>
      <c r="E98" s="51"/>
      <c r="F98" s="13"/>
      <c r="G98" s="13"/>
      <c r="H98" s="13"/>
      <c r="I98" s="14"/>
      <c r="J98" s="14"/>
      <c r="K98" s="14"/>
      <c r="L98" s="14"/>
      <c r="M98" s="14"/>
      <c r="N98" s="14"/>
      <c r="O98" s="14"/>
      <c r="P98" s="13"/>
      <c r="Q98" s="13"/>
      <c r="R98" s="58"/>
      <c r="S98" s="58"/>
      <c r="T98" s="58"/>
    </row>
    <row r="99" spans="2:19" s="10" customFormat="1" ht="12.75">
      <c r="B99" s="42"/>
      <c r="C99" s="39"/>
      <c r="D99" s="39"/>
      <c r="E99" s="40"/>
      <c r="F99" s="41"/>
      <c r="G99" s="41"/>
      <c r="H99" s="41"/>
      <c r="I99" s="42"/>
      <c r="J99" s="42"/>
      <c r="K99" s="42"/>
      <c r="L99" s="42"/>
      <c r="M99" s="42"/>
      <c r="N99" s="42"/>
      <c r="O99" s="42"/>
      <c r="P99" s="41"/>
      <c r="Q99" s="41"/>
      <c r="R99" s="42"/>
      <c r="S99" s="42"/>
    </row>
    <row r="100" spans="2:19" s="10" customFormat="1" ht="12.75">
      <c r="B100" s="42"/>
      <c r="C100" s="39"/>
      <c r="D100" s="39"/>
      <c r="E100" s="40"/>
      <c r="F100" s="41"/>
      <c r="G100" s="41"/>
      <c r="H100" s="41"/>
      <c r="I100" s="42"/>
      <c r="J100" s="42"/>
      <c r="K100" s="42"/>
      <c r="L100" s="42"/>
      <c r="M100" s="42"/>
      <c r="N100" s="42"/>
      <c r="O100" s="42"/>
      <c r="P100" s="41"/>
      <c r="Q100" s="41"/>
      <c r="R100" s="42"/>
      <c r="S100" s="42"/>
    </row>
    <row r="101" spans="2:19" s="10" customFormat="1" ht="12.75">
      <c r="B101" s="42"/>
      <c r="C101" s="39"/>
      <c r="D101" s="39"/>
      <c r="E101" s="40"/>
      <c r="F101" s="41"/>
      <c r="G101" s="41"/>
      <c r="H101" s="41"/>
      <c r="I101" s="42"/>
      <c r="J101" s="42"/>
      <c r="K101" s="42"/>
      <c r="L101" s="42"/>
      <c r="M101" s="42"/>
      <c r="N101" s="42"/>
      <c r="O101" s="42"/>
      <c r="P101" s="41"/>
      <c r="Q101" s="41"/>
      <c r="R101" s="42"/>
      <c r="S101" s="42"/>
    </row>
    <row r="102" spans="2:19" s="10" customFormat="1" ht="12.75">
      <c r="B102" s="42"/>
      <c r="C102" s="39"/>
      <c r="D102" s="39"/>
      <c r="E102" s="40"/>
      <c r="F102" s="41"/>
      <c r="G102" s="41"/>
      <c r="H102" s="41"/>
      <c r="I102" s="42"/>
      <c r="J102" s="42"/>
      <c r="K102" s="42"/>
      <c r="L102" s="42"/>
      <c r="M102" s="42"/>
      <c r="N102" s="42"/>
      <c r="O102" s="42"/>
      <c r="P102" s="41"/>
      <c r="Q102" s="41"/>
      <c r="R102" s="42"/>
      <c r="S102" s="42"/>
    </row>
  </sheetData>
  <mergeCells count="26">
    <mergeCell ref="C31:E31"/>
    <mergeCell ref="C32:S32"/>
    <mergeCell ref="C40:S40"/>
    <mergeCell ref="C64:E64"/>
    <mergeCell ref="C56:E56"/>
    <mergeCell ref="C22:E22"/>
    <mergeCell ref="M7:S7"/>
    <mergeCell ref="C9:S9"/>
    <mergeCell ref="C23:S23"/>
    <mergeCell ref="C1:E1"/>
    <mergeCell ref="C2:Q2"/>
    <mergeCell ref="E7:E8"/>
    <mergeCell ref="D7:D8"/>
    <mergeCell ref="C4:G4"/>
    <mergeCell ref="C7:C8"/>
    <mergeCell ref="F7:L7"/>
    <mergeCell ref="C77:S77"/>
    <mergeCell ref="C39:E39"/>
    <mergeCell ref="C73:E73"/>
    <mergeCell ref="C74:E74"/>
    <mergeCell ref="C75:S75"/>
    <mergeCell ref="C57:S57"/>
    <mergeCell ref="C50:S50"/>
    <mergeCell ref="C49:E49"/>
    <mergeCell ref="C65:S65"/>
    <mergeCell ref="C76:E76"/>
  </mergeCells>
  <printOptions horizontalCentered="1"/>
  <pageMargins left="0.5905511811023623" right="0.5905511811023623" top="0.5905511811023623" bottom="0.5905511811023623" header="0" footer="0"/>
  <pageSetup fitToHeight="2" horizontalDpi="600" verticalDpi="600" orientation="landscape" paperSize="9" scale="54" r:id="rId2"/>
  <rowBreaks count="1" manualBreakCount="1">
    <brk id="49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UPCnet</cp:lastModifiedBy>
  <cp:lastPrinted>2006-10-10T10:17:03Z</cp:lastPrinted>
  <dcterms:created xsi:type="dcterms:W3CDTF">2004-04-19T15:08:51Z</dcterms:created>
  <dcterms:modified xsi:type="dcterms:W3CDTF">2006-10-10T10:17:04Z</dcterms:modified>
  <cp:category/>
  <cp:version/>
  <cp:contentType/>
  <cp:contentStatus/>
</cp:coreProperties>
</file>