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ingressos CTT 2011" sheetId="1" r:id="rId1"/>
    <sheet name="ing CTT 2011 ( nombre i import)" sheetId="3" r:id="rId2"/>
  </sheets>
  <definedNames>
    <definedName name="_xlnm._FilterDatabase" localSheetId="1" hidden="1">'ing CTT 2011 ( nombre i import)'!$A$5:$S$114</definedName>
    <definedName name="_xlnm._FilterDatabase" localSheetId="0" hidden="1">'ingressos CTT 2011'!$B$5:$K$111</definedName>
  </definedNames>
  <calcPr calcId="145621"/>
</workbook>
</file>

<file path=xl/calcChain.xml><?xml version="1.0" encoding="utf-8"?>
<calcChain xmlns="http://schemas.openxmlformats.org/spreadsheetml/2006/main">
  <c r="D126" i="3" l="1"/>
  <c r="D125" i="3"/>
  <c r="D124" i="3"/>
  <c r="D123" i="3"/>
  <c r="D122" i="3"/>
  <c r="D121" i="3"/>
  <c r="D120" i="3"/>
  <c r="D127" i="3" l="1"/>
  <c r="D112" i="1"/>
  <c r="E112" i="1"/>
  <c r="G112" i="1"/>
  <c r="H112" i="1"/>
  <c r="I112" i="1"/>
  <c r="J112" i="1"/>
  <c r="Q115" i="3"/>
  <c r="P115" i="3"/>
  <c r="O115" i="3"/>
  <c r="N115" i="3"/>
  <c r="M115" i="3"/>
  <c r="L115" i="3"/>
  <c r="K115" i="3"/>
  <c r="J115" i="3"/>
  <c r="H115" i="3"/>
  <c r="G115" i="3"/>
  <c r="F115" i="3"/>
  <c r="E115" i="3"/>
  <c r="D115" i="3"/>
  <c r="B115" i="3"/>
  <c r="S114" i="3"/>
  <c r="R114" i="3"/>
  <c r="R113" i="3"/>
  <c r="I113" i="3"/>
  <c r="S113" i="3" s="1"/>
  <c r="S112" i="3"/>
  <c r="R112" i="3"/>
  <c r="S111" i="3"/>
  <c r="R111" i="3"/>
  <c r="S110" i="3"/>
  <c r="R110" i="3"/>
  <c r="S109" i="3"/>
  <c r="R109" i="3"/>
  <c r="S108" i="3"/>
  <c r="R108" i="3"/>
  <c r="S107" i="3"/>
  <c r="R107" i="3"/>
  <c r="S106" i="3"/>
  <c r="R106" i="3"/>
  <c r="S105" i="3"/>
  <c r="R105" i="3"/>
  <c r="S104" i="3"/>
  <c r="R104" i="3"/>
  <c r="S103" i="3"/>
  <c r="R103" i="3"/>
  <c r="S102" i="3"/>
  <c r="R102" i="3"/>
  <c r="S101" i="3"/>
  <c r="R101" i="3"/>
  <c r="S100" i="3"/>
  <c r="R100" i="3"/>
  <c r="S99" i="3"/>
  <c r="R99" i="3"/>
  <c r="S98" i="3"/>
  <c r="R98" i="3"/>
  <c r="S97" i="3"/>
  <c r="R97" i="3"/>
  <c r="S96" i="3"/>
  <c r="R96" i="3"/>
  <c r="S95" i="3"/>
  <c r="R95" i="3"/>
  <c r="S94" i="3"/>
  <c r="R94" i="3"/>
  <c r="S93" i="3"/>
  <c r="R93" i="3"/>
  <c r="S92" i="3"/>
  <c r="R92" i="3"/>
  <c r="S91" i="3"/>
  <c r="R91" i="3"/>
  <c r="S90" i="3"/>
  <c r="R90" i="3"/>
  <c r="S89" i="3"/>
  <c r="R89" i="3"/>
  <c r="S88" i="3"/>
  <c r="R88" i="3"/>
  <c r="R87" i="3"/>
  <c r="I87" i="3"/>
  <c r="S87" i="3" s="1"/>
  <c r="S86" i="3"/>
  <c r="R86" i="3"/>
  <c r="S85" i="3"/>
  <c r="R85" i="3"/>
  <c r="S84" i="3"/>
  <c r="R84" i="3"/>
  <c r="S83" i="3"/>
  <c r="R83" i="3"/>
  <c r="S82" i="3"/>
  <c r="R82" i="3"/>
  <c r="S81" i="3"/>
  <c r="R81" i="3"/>
  <c r="S80" i="3"/>
  <c r="R80" i="3"/>
  <c r="S79" i="3"/>
  <c r="R79" i="3"/>
  <c r="S78" i="3"/>
  <c r="R78" i="3"/>
  <c r="S77" i="3"/>
  <c r="R77" i="3"/>
  <c r="S76" i="3"/>
  <c r="R76" i="3"/>
  <c r="S75" i="3"/>
  <c r="R75" i="3"/>
  <c r="S74" i="3"/>
  <c r="R74" i="3"/>
  <c r="S73" i="3"/>
  <c r="R73" i="3"/>
  <c r="R72" i="3"/>
  <c r="I72" i="3"/>
  <c r="S72" i="3" s="1"/>
  <c r="S71" i="3"/>
  <c r="R71" i="3"/>
  <c r="S70" i="3"/>
  <c r="R70" i="3"/>
  <c r="S69" i="3"/>
  <c r="R69" i="3"/>
  <c r="S68" i="3"/>
  <c r="R68" i="3"/>
  <c r="S67" i="3"/>
  <c r="R67" i="3"/>
  <c r="R66" i="3"/>
  <c r="C66" i="3"/>
  <c r="C115" i="3" s="1"/>
  <c r="S65" i="3"/>
  <c r="R65" i="3"/>
  <c r="S64" i="3"/>
  <c r="R64" i="3"/>
  <c r="S63" i="3"/>
  <c r="R63" i="3"/>
  <c r="S62" i="3"/>
  <c r="R62" i="3"/>
  <c r="S61" i="3"/>
  <c r="R61" i="3"/>
  <c r="S60" i="3"/>
  <c r="R60" i="3"/>
  <c r="R59" i="3"/>
  <c r="I59" i="3"/>
  <c r="S59" i="3" s="1"/>
  <c r="S58" i="3"/>
  <c r="R58" i="3"/>
  <c r="S57" i="3"/>
  <c r="R57" i="3"/>
  <c r="S56" i="3"/>
  <c r="R56" i="3"/>
  <c r="S55" i="3"/>
  <c r="R55" i="3"/>
  <c r="S54" i="3"/>
  <c r="R54" i="3"/>
  <c r="S53" i="3"/>
  <c r="R53" i="3"/>
  <c r="S52" i="3"/>
  <c r="R52" i="3"/>
  <c r="R51" i="3"/>
  <c r="I51" i="3"/>
  <c r="S51" i="3" s="1"/>
  <c r="S50" i="3"/>
  <c r="R50" i="3"/>
  <c r="S49" i="3"/>
  <c r="R49" i="3"/>
  <c r="R48" i="3"/>
  <c r="I48" i="3"/>
  <c r="S48" i="3" s="1"/>
  <c r="S47" i="3"/>
  <c r="R47" i="3"/>
  <c r="S46" i="3"/>
  <c r="R46" i="3"/>
  <c r="S45" i="3"/>
  <c r="R45" i="3"/>
  <c r="S44" i="3"/>
  <c r="R44" i="3"/>
  <c r="S43" i="3"/>
  <c r="R43" i="3"/>
  <c r="S42" i="3"/>
  <c r="R42" i="3"/>
  <c r="S41" i="3"/>
  <c r="R41" i="3"/>
  <c r="R40" i="3"/>
  <c r="I40" i="3"/>
  <c r="S40" i="3" s="1"/>
  <c r="S39" i="3"/>
  <c r="R39" i="3"/>
  <c r="S38" i="3"/>
  <c r="R38" i="3"/>
  <c r="S37" i="3"/>
  <c r="R37" i="3"/>
  <c r="S36" i="3"/>
  <c r="R36" i="3"/>
  <c r="S35" i="3"/>
  <c r="R35" i="3"/>
  <c r="S34" i="3"/>
  <c r="R34" i="3"/>
  <c r="R33" i="3"/>
  <c r="I33" i="3"/>
  <c r="S33" i="3" s="1"/>
  <c r="S32" i="3"/>
  <c r="R32" i="3"/>
  <c r="S31" i="3"/>
  <c r="R31" i="3"/>
  <c r="S30" i="3"/>
  <c r="R30" i="3"/>
  <c r="S29" i="3"/>
  <c r="R29" i="3"/>
  <c r="S28" i="3"/>
  <c r="R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S19" i="3"/>
  <c r="R19" i="3"/>
  <c r="S18" i="3"/>
  <c r="R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R10" i="3"/>
  <c r="I10" i="3"/>
  <c r="I115" i="3" s="1"/>
  <c r="S9" i="3"/>
  <c r="R9" i="3"/>
  <c r="S8" i="3"/>
  <c r="R8" i="3"/>
  <c r="S7" i="3"/>
  <c r="R7" i="3"/>
  <c r="R115" i="3" l="1"/>
  <c r="S10" i="3"/>
  <c r="S66" i="3"/>
  <c r="S115" i="3" l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40" i="1"/>
  <c r="K41" i="1"/>
  <c r="K42" i="1"/>
  <c r="K43" i="1"/>
  <c r="K44" i="1"/>
  <c r="K45" i="1"/>
  <c r="K46" i="1"/>
  <c r="K48" i="1"/>
  <c r="K49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6" i="1"/>
  <c r="F9" i="1" l="1"/>
  <c r="F32" i="1"/>
  <c r="K32" i="1" s="1"/>
  <c r="F39" i="1"/>
  <c r="K39" i="1" s="1"/>
  <c r="F47" i="1"/>
  <c r="K47" i="1" s="1"/>
  <c r="F50" i="1"/>
  <c r="K50" i="1" s="1"/>
  <c r="F58" i="1"/>
  <c r="K58" i="1" s="1"/>
  <c r="C65" i="1"/>
  <c r="F71" i="1"/>
  <c r="K71" i="1" s="1"/>
  <c r="F84" i="1"/>
  <c r="K84" i="1" s="1"/>
  <c r="F110" i="1"/>
  <c r="K110" i="1" s="1"/>
  <c r="K65" i="1" l="1"/>
  <c r="C112" i="1"/>
  <c r="K9" i="1"/>
  <c r="K112" i="1" s="1"/>
  <c r="F112" i="1"/>
</calcChain>
</file>

<file path=xl/sharedStrings.xml><?xml version="1.0" encoding="utf-8"?>
<sst xmlns="http://schemas.openxmlformats.org/spreadsheetml/2006/main" count="274" uniqueCount="127">
  <si>
    <t>INGRESSOS GESTIONATS PEL CENTRE DE TRANSFERÈNCIA DE TECNOLOGIA</t>
  </si>
  <si>
    <t>Nº</t>
  </si>
  <si>
    <t>Import</t>
  </si>
  <si>
    <t>001 SP</t>
  </si>
  <si>
    <t>110 SG</t>
  </si>
  <si>
    <t>118 Programa INNOVA</t>
  </si>
  <si>
    <t>124 CU Sostenibilitat</t>
  </si>
  <si>
    <t>128 GUNI</t>
  </si>
  <si>
    <t>145 Parc-UPC</t>
  </si>
  <si>
    <t>150 CTT</t>
  </si>
  <si>
    <t>151 Oficina de Patents i Llicències</t>
  </si>
  <si>
    <t>183 UTGAB</t>
  </si>
  <si>
    <t>200 FME</t>
  </si>
  <si>
    <t>220 ETSEIAT</t>
  </si>
  <si>
    <t>230 ETSETB</t>
  </si>
  <si>
    <t>240 ETSEIB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</si>
  <si>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</si>
  <si>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</si>
  <si>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</si>
  <si>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</si>
  <si>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</si>
  <si>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</si>
  <si>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</si>
  <si>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</si>
  <si>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</si>
  <si>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390 ESAB</t>
  </si>
  <si>
    <t>420 INTEXTER</t>
  </si>
  <si>
    <t>440 IOC</t>
  </si>
  <si>
    <t>460 INTE</t>
  </si>
  <si>
    <t>470 CRNE</t>
  </si>
  <si>
    <t>480 IS.UPC</t>
  </si>
  <si>
    <t>540 BRGF</t>
  </si>
  <si>
    <t>665 CPL</t>
  </si>
  <si>
    <t>666 Càtedra d'Accessibilitat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</si>
  <si>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</si>
  <si>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</si>
  <si>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</si>
  <si>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</si>
  <si>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</si>
  <si>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</si>
  <si>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</si>
  <si>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</si>
  <si>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</si>
  <si>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</si>
  <si>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</si>
  <si>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</si>
  <si>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</si>
  <si>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</si>
  <si>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</si>
  <si>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</si>
  <si>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</si>
  <si>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</si>
  <si>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</si>
  <si>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</si>
  <si>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</si>
  <si>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</si>
  <si>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</si>
  <si>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</si>
  <si>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</si>
  <si>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</si>
  <si>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</si>
  <si>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</si>
  <si>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</si>
  <si>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</si>
  <si>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</si>
  <si>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</si>
  <si>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</si>
  <si>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</si>
  <si>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</si>
  <si>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</si>
  <si>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</si>
  <si>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</si>
  <si>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</si>
  <si>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</si>
  <si>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746 DiPSE</t>
  </si>
  <si>
    <t>747 ESSI</t>
  </si>
  <si>
    <t>909 LIM</t>
  </si>
  <si>
    <t>910 LCEM</t>
  </si>
  <si>
    <t>914 CPSV</t>
  </si>
  <si>
    <t>915 IRI</t>
  </si>
  <si>
    <t>918 CREB</t>
  </si>
  <si>
    <t>921 CANET</t>
  </si>
  <si>
    <t>922 CD6</t>
  </si>
  <si>
    <t>927 CTALP</t>
  </si>
  <si>
    <t>928 CTTC</t>
  </si>
  <si>
    <t>929 CDEI</t>
  </si>
  <si>
    <t>930 CTVG</t>
  </si>
  <si>
    <t>935 CDIF</t>
  </si>
  <si>
    <t>936 CSSE</t>
  </si>
  <si>
    <t>937 GCEM</t>
  </si>
  <si>
    <t>941 CIEFMA</t>
  </si>
  <si>
    <t>943 LABSON</t>
  </si>
  <si>
    <t>946 CITCEA</t>
  </si>
  <si>
    <t>950 LAM</t>
  </si>
  <si>
    <t>951 CTF</t>
  </si>
  <si>
    <t>952 GRAHI</t>
  </si>
  <si>
    <t>953 LEAM</t>
  </si>
  <si>
    <t>954 CREMIT</t>
  </si>
  <si>
    <t>955 SIMGRUP</t>
  </si>
  <si>
    <t>956 CRESCA</t>
  </si>
  <si>
    <t>964 CRIT</t>
  </si>
  <si>
    <t>969 CETpD-UPC</t>
  </si>
  <si>
    <t>971 MCIA</t>
  </si>
  <si>
    <t>972 LITEM</t>
  </si>
  <si>
    <t>973 CERpIE-UPC</t>
  </si>
  <si>
    <t>974 CER-LaCàN-UPC</t>
  </si>
  <si>
    <t>975 SEER</t>
  </si>
  <si>
    <t>905 CEPBA</t>
  </si>
  <si>
    <t>916 CCABA</t>
  </si>
  <si>
    <t>945 SARTI</t>
  </si>
  <si>
    <t>TOTAL</t>
  </si>
  <si>
    <t>FORMACIÓ</t>
  </si>
  <si>
    <t>Import Projectes Coordinats</t>
  </si>
  <si>
    <t>PROJECTES EUROPEUS</t>
  </si>
  <si>
    <t>ALTRES</t>
  </si>
  <si>
    <t>CONVENIS</t>
  </si>
  <si>
    <t>PROJECTES NACIONALS</t>
  </si>
  <si>
    <t>PROPIETAT INTEL·LECTUAL</t>
  </si>
  <si>
    <t>SERVEIS</t>
  </si>
  <si>
    <t>UNITAT</t>
  </si>
  <si>
    <t>126 CU Salut Visual i Desenv.</t>
  </si>
  <si>
    <t>2.3 Ingressos de l'any 2011 gestionats pel Centre de Transferència de Tecnologia</t>
  </si>
  <si>
    <t>2.3.2. INGRESSOS PER CONCEPTES i UNITATS</t>
  </si>
  <si>
    <r>
      <t xml:space="preserve">PROJECTES NACIONALS </t>
    </r>
    <r>
      <rPr>
        <b/>
        <vertAlign val="superscript"/>
        <sz val="10"/>
        <color theme="0"/>
        <rFont val="Arial"/>
        <family val="2"/>
      </rPr>
      <t>(1)</t>
    </r>
  </si>
  <si>
    <t>(1) Inclou els ingressos per transferències a tercers de projectes nacionals coordinats per la UPC</t>
  </si>
  <si>
    <r>
      <t xml:space="preserve">PROJECTES EUROPEUS </t>
    </r>
    <r>
      <rPr>
        <b/>
        <vertAlign val="superscript"/>
        <sz val="10"/>
        <color theme="0"/>
        <rFont val="Arial"/>
        <family val="2"/>
      </rPr>
      <t>(2)</t>
    </r>
  </si>
  <si>
    <t>(2) Aquests imports corresponent a ingresos per transferències a tercers de projectes europeus coordinats per la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</si>
</sst>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(#,##0.00_);_(\(#,##0.00\);_(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7" tint="-0.499984740745262"/>
      <name val="Arial"/>
      <family val="2"/>
    </font>
    <font>
      <b/>
      <sz val="10"/>
      <color rgb="FF60497B"/>
      <name val="Arial"/>
      <family val="2"/>
    </font>
    <font>
      <b/>
      <vertAlign val="superscript"/>
      <sz val="10"/>
      <color theme="0"/>
      <name val="Arial"/>
      <family val="2"/>
    </font>
    <font>
      <sz val="8"/>
      <color theme="7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6" tint="-0.249977111117893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ck">
        <color indexed="9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5" fillId="2" borderId="1">
      <alignment horizontal="center" vertical="center" wrapText="1"/>
    </xf>
  </cellStyleXfs>
  <cellXfs count="88">
    <xf numFmtId="0" fontId="0" fillId="0" borderId="0" xfId="0"/>
    <xf numFmtId="0" fontId="3" fillId="0" borderId="0" xfId="0" applyFont="1" applyAlignment="1">
      <alignment horizontal="left"/>
    </xf>
    <xf numFmtId="44" fontId="4" fillId="0" borderId="0" xfId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/>
    </xf>
    <xf numFmtId="44" fontId="7" fillId="6" borderId="2" xfId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7" fillId="4" borderId="2" xfId="2" applyNumberFormat="1" applyFont="1" applyFill="1" applyBorder="1" applyAlignment="1">
      <alignment horizontal="center" vertical="center"/>
    </xf>
    <xf numFmtId="0" fontId="2" fillId="7" borderId="2" xfId="3" applyFont="1" applyFill="1" applyBorder="1" applyAlignment="1">
      <alignment vertical="center" wrapText="1"/>
    </xf>
    <xf numFmtId="0" fontId="2" fillId="7" borderId="2" xfId="2" applyFont="1" applyFill="1" applyBorder="1" applyAlignment="1">
      <alignment horizontal="right" vertical="center" wrapText="1"/>
    </xf>
    <xf numFmtId="44" fontId="2" fillId="7" borderId="2" xfId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vertical="center"/>
    </xf>
    <xf numFmtId="44" fontId="4" fillId="7" borderId="2" xfId="1" applyFont="1" applyFill="1" applyBorder="1" applyAlignment="1">
      <alignment vertical="center"/>
    </xf>
    <xf numFmtId="0" fontId="4" fillId="7" borderId="2" xfId="1" applyNumberFormat="1" applyFont="1" applyFill="1" applyBorder="1" applyAlignment="1">
      <alignment vertical="center"/>
    </xf>
    <xf numFmtId="1" fontId="4" fillId="7" borderId="2" xfId="0" applyNumberFormat="1" applyFont="1" applyFill="1" applyBorder="1" applyAlignment="1">
      <alignment vertical="center"/>
    </xf>
    <xf numFmtId="0" fontId="4" fillId="7" borderId="2" xfId="0" applyNumberFormat="1" applyFont="1" applyFill="1" applyBorder="1" applyAlignment="1">
      <alignment horizontal="center" vertical="center"/>
    </xf>
    <xf numFmtId="0" fontId="2" fillId="8" borderId="2" xfId="3" applyFont="1" applyFill="1" applyBorder="1" applyAlignment="1">
      <alignment vertical="center" wrapText="1"/>
    </xf>
    <xf numFmtId="0" fontId="2" fillId="8" borderId="2" xfId="2" applyFont="1" applyFill="1" applyBorder="1" applyAlignment="1">
      <alignment horizontal="right" vertical="center" wrapText="1"/>
    </xf>
    <xf numFmtId="44" fontId="2" fillId="8" borderId="2" xfId="1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vertical="center"/>
    </xf>
    <xf numFmtId="44" fontId="4" fillId="8" borderId="2" xfId="1" applyFont="1" applyFill="1" applyBorder="1" applyAlignment="1">
      <alignment vertical="center"/>
    </xf>
    <xf numFmtId="0" fontId="4" fillId="8" borderId="2" xfId="1" applyNumberFormat="1" applyFont="1" applyFill="1" applyBorder="1" applyAlignment="1">
      <alignment vertical="center"/>
    </xf>
    <xf numFmtId="1" fontId="2" fillId="8" borderId="2" xfId="2" applyNumberFormat="1" applyFont="1" applyFill="1" applyBorder="1" applyAlignment="1">
      <alignment horizontal="right" vertical="center" wrapText="1"/>
    </xf>
    <xf numFmtId="0" fontId="4" fillId="8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5" borderId="2" xfId="3" applyFont="1" applyFill="1" applyBorder="1" applyAlignment="1">
      <alignment vertical="center" wrapText="1"/>
    </xf>
    <xf numFmtId="0" fontId="7" fillId="5" borderId="2" xfId="2" applyFont="1" applyFill="1" applyBorder="1" applyAlignment="1">
      <alignment horizontal="right" vertical="center" wrapText="1"/>
    </xf>
    <xf numFmtId="44" fontId="7" fillId="5" borderId="2" xfId="1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vertical="center"/>
    </xf>
    <xf numFmtId="44" fontId="7" fillId="5" borderId="2" xfId="1" applyFont="1" applyFill="1" applyBorder="1" applyAlignment="1">
      <alignment vertical="center"/>
    </xf>
    <xf numFmtId="0" fontId="7" fillId="5" borderId="2" xfId="1" applyNumberFormat="1" applyFont="1" applyFill="1" applyBorder="1" applyAlignment="1">
      <alignment vertical="center"/>
    </xf>
    <xf numFmtId="1" fontId="7" fillId="5" borderId="2" xfId="0" applyNumberFormat="1" applyFont="1" applyFill="1" applyBorder="1" applyAlignment="1">
      <alignment vertical="center"/>
    </xf>
    <xf numFmtId="0" fontId="7" fillId="5" borderId="2" xfId="0" applyNumberFormat="1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6" fillId="5" borderId="3" xfId="4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 applyAlignment="1">
      <alignment horizontal="left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8" xfId="0" applyFont="1" applyBorder="1"/>
    <xf numFmtId="44" fontId="4" fillId="0" borderId="0" xfId="1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44" fontId="4" fillId="0" borderId="11" xfId="1" applyFont="1" applyBorder="1"/>
    <xf numFmtId="0" fontId="4" fillId="0" borderId="11" xfId="0" applyFont="1" applyBorder="1"/>
    <xf numFmtId="0" fontId="4" fillId="0" borderId="12" xfId="0" applyFont="1" applyBorder="1"/>
    <xf numFmtId="0" fontId="8" fillId="7" borderId="2" xfId="3" applyFont="1" applyFill="1" applyBorder="1" applyAlignment="1">
      <alignment vertical="center" wrapText="1"/>
    </xf>
    <xf numFmtId="0" fontId="8" fillId="8" borderId="2" xfId="3" applyFont="1" applyFill="1" applyBorder="1" applyAlignment="1">
      <alignment vertical="center" wrapText="1"/>
    </xf>
    <xf numFmtId="164" fontId="8" fillId="7" borderId="2" xfId="1" applyNumberFormat="1" applyFont="1" applyFill="1" applyBorder="1" applyAlignment="1">
      <alignment horizontal="right" vertical="center" wrapText="1"/>
    </xf>
    <xf numFmtId="164" fontId="8" fillId="7" borderId="2" xfId="1" applyNumberFormat="1" applyFont="1" applyFill="1" applyBorder="1" applyAlignment="1">
      <alignment vertical="center"/>
    </xf>
    <xf numFmtId="164" fontId="8" fillId="8" borderId="2" xfId="1" applyNumberFormat="1" applyFont="1" applyFill="1" applyBorder="1" applyAlignment="1">
      <alignment horizontal="right" vertical="center" wrapText="1"/>
    </xf>
    <xf numFmtId="164" fontId="8" fillId="8" borderId="2" xfId="1" applyNumberFormat="1" applyFont="1" applyFill="1" applyBorder="1" applyAlignment="1">
      <alignment vertical="center"/>
    </xf>
    <xf numFmtId="0" fontId="6" fillId="5" borderId="2" xfId="3" applyFont="1" applyFill="1" applyBorder="1" applyAlignment="1">
      <alignment vertical="center" wrapText="1"/>
    </xf>
    <xf numFmtId="44" fontId="6" fillId="5" borderId="2" xfId="1" applyFont="1" applyFill="1" applyBorder="1" applyAlignment="1">
      <alignment horizontal="right" vertical="center" wrapText="1"/>
    </xf>
    <xf numFmtId="44" fontId="6" fillId="5" borderId="2" xfId="1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9" fillId="9" borderId="13" xfId="0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6" fillId="4" borderId="2" xfId="3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/>
    </xf>
    <xf numFmtId="0" fontId="6" fillId="5" borderId="2" xfId="4" applyFont="1" applyFill="1" applyBorder="1" applyAlignment="1">
      <alignment horizontal="center" vertical="center" wrapText="1"/>
    </xf>
    <xf numFmtId="44" fontId="6" fillId="3" borderId="2" xfId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44" fontId="4" fillId="0" borderId="0" xfId="0" applyNumberFormat="1" applyFont="1"/>
  </cellXfs>
  <cellStyles count="5">
    <cellStyle name="fTitulo" xfId="4"/>
    <cellStyle name="Moneda" xfId="1" builtinId="4"/>
    <cellStyle name="Normal" xfId="0" builtinId="0"/>
    <cellStyle name="Normal_Hoja1" xfId="2"/>
    <cellStyle name="Normal_xCeB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showGridLines="0" tabSelected="1" topLeftCell="A88" zoomScale="80" zoomScaleNormal="80" workbookViewId="0">
      <selection activeCell="N105" sqref="N105"/>
    </sheetView>
  </sheetViews>
  <sheetFormatPr baseColWidth="10" defaultRowHeight="12.75" x14ac:dyDescent="0.2"/>
  <cols>
    <col min="1" max="1" width="0.5703125" style="3" customWidth="1"/>
    <col min="2" max="2" width="31.28515625" style="5" customWidth="1"/>
    <col min="3" max="10" width="16.7109375" style="2" customWidth="1"/>
    <col min="11" max="11" width="16.7109375" style="3" customWidth="1"/>
    <col min="12" max="12" width="0.5703125" style="3" customWidth="1"/>
    <col min="13" max="16384" width="11.42578125" style="3"/>
  </cols>
  <sheetData>
    <row r="1" spans="1:12" x14ac:dyDescent="0.2">
      <c r="B1" s="80" t="s">
        <v>121</v>
      </c>
      <c r="C1" s="81"/>
      <c r="D1" s="81"/>
      <c r="E1" s="81"/>
      <c r="F1" s="81"/>
      <c r="G1" s="81"/>
    </row>
    <row r="2" spans="1:12" x14ac:dyDescent="0.2">
      <c r="B2" s="80" t="s">
        <v>122</v>
      </c>
      <c r="C2" s="81"/>
      <c r="D2" s="81"/>
      <c r="E2" s="81"/>
      <c r="F2" s="81"/>
      <c r="G2" s="81"/>
    </row>
    <row r="4" spans="1:12" ht="3" customHeight="1" x14ac:dyDescent="0.2">
      <c r="A4" s="48"/>
      <c r="B4" s="49"/>
      <c r="C4" s="50"/>
      <c r="D4" s="50"/>
      <c r="E4" s="50"/>
      <c r="F4" s="50"/>
      <c r="G4" s="50"/>
      <c r="H4" s="50"/>
      <c r="I4" s="50"/>
      <c r="J4" s="50"/>
      <c r="K4" s="51"/>
      <c r="L4" s="52"/>
    </row>
    <row r="5" spans="1:12" s="47" customFormat="1" ht="27" x14ac:dyDescent="0.25">
      <c r="A5" s="53"/>
      <c r="B5" s="44" t="s">
        <v>119</v>
      </c>
      <c r="C5" s="45" t="s">
        <v>115</v>
      </c>
      <c r="D5" s="45" t="s">
        <v>117</v>
      </c>
      <c r="E5" s="45" t="s">
        <v>118</v>
      </c>
      <c r="F5" s="45" t="s">
        <v>123</v>
      </c>
      <c r="G5" s="45" t="s">
        <v>113</v>
      </c>
      <c r="H5" s="45" t="s">
        <v>125</v>
      </c>
      <c r="I5" s="46" t="s">
        <v>111</v>
      </c>
      <c r="J5" s="46" t="s">
        <v>114</v>
      </c>
      <c r="K5" s="46" t="s">
        <v>110</v>
      </c>
      <c r="L5" s="54"/>
    </row>
    <row r="6" spans="1:12" s="6" customFormat="1" ht="18.75" customHeight="1" x14ac:dyDescent="0.25">
      <c r="A6" s="55"/>
      <c r="B6" s="70" t="s">
        <v>3</v>
      </c>
      <c r="C6" s="72">
        <v>3637.75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f t="shared" ref="K6:K37" si="0">+C6+D6+E6+F6+G6+H6+I6+J6</f>
        <v>3637.75</v>
      </c>
      <c r="L6" s="56"/>
    </row>
    <row r="7" spans="1:12" s="6" customFormat="1" ht="18.75" customHeight="1" x14ac:dyDescent="0.25">
      <c r="A7" s="55"/>
      <c r="B7" s="71" t="s">
        <v>4</v>
      </c>
      <c r="C7" s="74">
        <v>124356.93</v>
      </c>
      <c r="D7" s="75">
        <v>0</v>
      </c>
      <c r="E7" s="75">
        <v>0</v>
      </c>
      <c r="F7" s="74">
        <v>8000</v>
      </c>
      <c r="G7" s="75">
        <v>0</v>
      </c>
      <c r="H7" s="75">
        <v>0</v>
      </c>
      <c r="I7" s="75">
        <v>0</v>
      </c>
      <c r="J7" s="74">
        <v>240000</v>
      </c>
      <c r="K7" s="75">
        <f t="shared" si="0"/>
        <v>372356.93</v>
      </c>
      <c r="L7" s="56"/>
    </row>
    <row r="8" spans="1:12" s="6" customFormat="1" ht="18.75" customHeight="1" x14ac:dyDescent="0.25">
      <c r="A8" s="55"/>
      <c r="B8" s="70" t="s">
        <v>5</v>
      </c>
      <c r="C8" s="72">
        <v>67103.679999999993</v>
      </c>
      <c r="D8" s="73">
        <v>0</v>
      </c>
      <c r="E8" s="73">
        <v>31552.5</v>
      </c>
      <c r="F8" s="73">
        <v>333300.25</v>
      </c>
      <c r="G8" s="73">
        <v>0</v>
      </c>
      <c r="H8" s="73">
        <v>0</v>
      </c>
      <c r="I8" s="73">
        <v>0</v>
      </c>
      <c r="J8" s="73">
        <v>0</v>
      </c>
      <c r="K8" s="73">
        <f t="shared" si="0"/>
        <v>431956.43</v>
      </c>
      <c r="L8" s="56"/>
    </row>
    <row r="9" spans="1:12" s="6" customFormat="1" ht="18.75" customHeight="1" x14ac:dyDescent="0.25">
      <c r="A9" s="55"/>
      <c r="B9" s="71" t="s">
        <v>6</v>
      </c>
      <c r="C9" s="74">
        <v>57125.38</v>
      </c>
      <c r="D9" s="75">
        <v>0</v>
      </c>
      <c r="E9" s="75">
        <v>0</v>
      </c>
      <c r="F9" s="74">
        <f>28727.49+79016</f>
        <v>107743.49</v>
      </c>
      <c r="G9" s="75">
        <v>0</v>
      </c>
      <c r="H9" s="75">
        <v>0</v>
      </c>
      <c r="I9" s="75">
        <v>0</v>
      </c>
      <c r="J9" s="75">
        <v>0</v>
      </c>
      <c r="K9" s="75">
        <f t="shared" si="0"/>
        <v>164868.87</v>
      </c>
      <c r="L9" s="56"/>
    </row>
    <row r="10" spans="1:12" s="6" customFormat="1" ht="18.75" customHeight="1" x14ac:dyDescent="0.25">
      <c r="A10" s="55"/>
      <c r="B10" s="70" t="s">
        <v>120</v>
      </c>
      <c r="C10" s="72">
        <v>0</v>
      </c>
      <c r="D10" s="73">
        <v>0</v>
      </c>
      <c r="E10" s="73">
        <v>0</v>
      </c>
      <c r="F10" s="73">
        <v>30852.28</v>
      </c>
      <c r="G10" s="73">
        <v>0</v>
      </c>
      <c r="H10" s="73">
        <v>0</v>
      </c>
      <c r="I10" s="73">
        <v>0</v>
      </c>
      <c r="J10" s="73">
        <v>0</v>
      </c>
      <c r="K10" s="73">
        <f t="shared" si="0"/>
        <v>30852.28</v>
      </c>
      <c r="L10" s="56"/>
    </row>
    <row r="11" spans="1:12" s="6" customFormat="1" ht="18.75" customHeight="1" x14ac:dyDescent="0.25">
      <c r="A11" s="55"/>
      <c r="B11" s="71" t="s">
        <v>7</v>
      </c>
      <c r="C11" s="74">
        <v>0</v>
      </c>
      <c r="D11" s="75">
        <v>0</v>
      </c>
      <c r="E11" s="75">
        <v>0</v>
      </c>
      <c r="F11" s="74">
        <v>5999.99</v>
      </c>
      <c r="G11" s="75">
        <v>0</v>
      </c>
      <c r="H11" s="75">
        <v>0</v>
      </c>
      <c r="I11" s="75">
        <v>0</v>
      </c>
      <c r="J11" s="75">
        <v>0</v>
      </c>
      <c r="K11" s="75">
        <f t="shared" si="0"/>
        <v>5999.99</v>
      </c>
      <c r="L11" s="56"/>
    </row>
    <row r="12" spans="1:12" s="6" customFormat="1" ht="18.75" customHeight="1" x14ac:dyDescent="0.25">
      <c r="A12" s="55"/>
      <c r="B12" s="70" t="s">
        <v>8</v>
      </c>
      <c r="C12" s="72">
        <v>57276.07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f t="shared" si="0"/>
        <v>57276.07</v>
      </c>
      <c r="L12" s="56"/>
    </row>
    <row r="13" spans="1:12" s="6" customFormat="1" ht="18.75" customHeight="1" x14ac:dyDescent="0.25">
      <c r="A13" s="55"/>
      <c r="B13" s="71" t="s">
        <v>9</v>
      </c>
      <c r="C13" s="74">
        <v>5936.56</v>
      </c>
      <c r="D13" s="75">
        <v>45423.1299</v>
      </c>
      <c r="E13" s="75">
        <v>2829.92</v>
      </c>
      <c r="F13" s="74">
        <v>831609</v>
      </c>
      <c r="G13" s="75">
        <v>0</v>
      </c>
      <c r="H13" s="75">
        <v>0</v>
      </c>
      <c r="I13" s="75">
        <v>0</v>
      </c>
      <c r="J13" s="74">
        <v>1092.4399000000001</v>
      </c>
      <c r="K13" s="75">
        <f t="shared" si="0"/>
        <v>886891.04980000004</v>
      </c>
      <c r="L13" s="56"/>
    </row>
    <row r="14" spans="1:12" s="6" customFormat="1" ht="18.75" customHeight="1" x14ac:dyDescent="0.25">
      <c r="A14" s="55"/>
      <c r="B14" s="70" t="s">
        <v>10</v>
      </c>
      <c r="C14" s="72">
        <v>0</v>
      </c>
      <c r="D14" s="72">
        <v>0</v>
      </c>
      <c r="E14" s="73">
        <v>18900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f t="shared" si="0"/>
        <v>18900</v>
      </c>
      <c r="L14" s="56"/>
    </row>
    <row r="15" spans="1:12" s="6" customFormat="1" ht="18.75" customHeight="1" x14ac:dyDescent="0.25">
      <c r="A15" s="55"/>
      <c r="B15" s="71" t="s">
        <v>11</v>
      </c>
      <c r="C15" s="74">
        <v>0</v>
      </c>
      <c r="D15" s="74">
        <v>0</v>
      </c>
      <c r="E15" s="75">
        <v>0</v>
      </c>
      <c r="F15" s="74">
        <v>9776</v>
      </c>
      <c r="G15" s="75">
        <v>0</v>
      </c>
      <c r="H15" s="75">
        <v>0</v>
      </c>
      <c r="I15" s="75">
        <v>0</v>
      </c>
      <c r="J15" s="75">
        <v>0</v>
      </c>
      <c r="K15" s="75">
        <f t="shared" si="0"/>
        <v>9776</v>
      </c>
      <c r="L15" s="56"/>
    </row>
    <row r="16" spans="1:12" s="6" customFormat="1" ht="18.75" customHeight="1" x14ac:dyDescent="0.25">
      <c r="A16" s="55"/>
      <c r="B16" s="70" t="s">
        <v>12</v>
      </c>
      <c r="C16" s="72">
        <v>0</v>
      </c>
      <c r="D16" s="72">
        <v>0</v>
      </c>
      <c r="E16" s="73">
        <v>0</v>
      </c>
      <c r="F16" s="73">
        <v>0</v>
      </c>
      <c r="G16" s="73">
        <v>0</v>
      </c>
      <c r="H16" s="73">
        <v>0</v>
      </c>
      <c r="I16" s="73">
        <v>1150</v>
      </c>
      <c r="J16" s="73">
        <v>0</v>
      </c>
      <c r="K16" s="73">
        <f t="shared" si="0"/>
        <v>1150</v>
      </c>
      <c r="L16" s="56"/>
    </row>
    <row r="17" spans="1:12" s="6" customFormat="1" ht="18.75" customHeight="1" x14ac:dyDescent="0.25">
      <c r="A17" s="55"/>
      <c r="B17" s="71" t="s">
        <v>13</v>
      </c>
      <c r="C17" s="74">
        <v>12599.77</v>
      </c>
      <c r="D17" s="74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f t="shared" si="0"/>
        <v>12599.77</v>
      </c>
      <c r="L17" s="56"/>
    </row>
    <row r="18" spans="1:12" s="6" customFormat="1" ht="18.75" customHeight="1" x14ac:dyDescent="0.25">
      <c r="A18" s="55"/>
      <c r="B18" s="70" t="s">
        <v>14</v>
      </c>
      <c r="C18" s="72">
        <v>83999.31</v>
      </c>
      <c r="D18" s="72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f t="shared" si="0"/>
        <v>83999.31</v>
      </c>
      <c r="L18" s="56"/>
    </row>
    <row r="19" spans="1:12" s="6" customFormat="1" ht="18.75" customHeight="1" x14ac:dyDescent="0.25">
      <c r="A19" s="55"/>
      <c r="B19" s="71" t="s">
        <v>15</v>
      </c>
      <c r="C19" s="74">
        <v>67637.33</v>
      </c>
      <c r="D19" s="74">
        <v>0</v>
      </c>
      <c r="E19" s="75">
        <v>0</v>
      </c>
      <c r="F19" s="74">
        <v>59050.21</v>
      </c>
      <c r="G19" s="75">
        <v>0</v>
      </c>
      <c r="H19" s="75">
        <v>0</v>
      </c>
      <c r="I19" s="75">
        <v>0</v>
      </c>
      <c r="J19" s="75">
        <v>0</v>
      </c>
      <c r="K19" s="75">
        <f t="shared" si="0"/>
        <v>126687.54000000001</v>
      </c>
      <c r="L19" s="56"/>
    </row>
    <row r="20" spans="1:12" s="6" customFormat="1" ht="18.75" customHeight="1" x14ac:dyDescent="0.25">
      <c r="A20" s="55"/>
      <c r="B20" s="70" t="s">
        <v>16</v>
      </c>
      <c r="C20" s="72">
        <v>51171.46</v>
      </c>
      <c r="D20" s="72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f t="shared" si="0"/>
        <v>51171.46</v>
      </c>
      <c r="L20" s="56"/>
    </row>
    <row r="21" spans="1:12" s="6" customFormat="1" ht="18.75" customHeight="1" x14ac:dyDescent="0.25">
      <c r="A21" s="55"/>
      <c r="B21" s="71" t="s">
        <v>17</v>
      </c>
      <c r="C21" s="74">
        <v>98251.770099999994</v>
      </c>
      <c r="D21" s="74">
        <v>0</v>
      </c>
      <c r="E21" s="75">
        <v>2542.37</v>
      </c>
      <c r="F21" s="74">
        <v>0</v>
      </c>
      <c r="G21" s="75">
        <v>21909.669900000001</v>
      </c>
      <c r="H21" s="75">
        <v>0</v>
      </c>
      <c r="I21" s="75">
        <v>0</v>
      </c>
      <c r="J21" s="74">
        <v>0</v>
      </c>
      <c r="K21" s="75">
        <f t="shared" si="0"/>
        <v>122703.81</v>
      </c>
      <c r="L21" s="56"/>
    </row>
    <row r="22" spans="1:12" s="6" customFormat="1" ht="18.75" customHeight="1" x14ac:dyDescent="0.25">
      <c r="A22" s="55"/>
      <c r="B22" s="70" t="s">
        <v>18</v>
      </c>
      <c r="C22" s="72">
        <v>85869.09</v>
      </c>
      <c r="D22" s="72">
        <v>0</v>
      </c>
      <c r="E22" s="73">
        <v>395</v>
      </c>
      <c r="F22" s="73">
        <v>49130</v>
      </c>
      <c r="G22" s="73">
        <v>0</v>
      </c>
      <c r="H22" s="73">
        <v>0</v>
      </c>
      <c r="I22" s="73">
        <v>0</v>
      </c>
      <c r="J22" s="73">
        <v>0</v>
      </c>
      <c r="K22" s="73">
        <f t="shared" si="0"/>
        <v>135394.09</v>
      </c>
      <c r="L22" s="56"/>
    </row>
    <row r="23" spans="1:12" s="6" customFormat="1" ht="18.75" customHeight="1" x14ac:dyDescent="0.25">
      <c r="A23" s="55"/>
      <c r="B23" s="71" t="s">
        <v>19</v>
      </c>
      <c r="C23" s="74">
        <v>131652.22</v>
      </c>
      <c r="D23" s="74">
        <v>0</v>
      </c>
      <c r="E23" s="75">
        <v>6350</v>
      </c>
      <c r="F23" s="74">
        <v>172573</v>
      </c>
      <c r="G23" s="75">
        <v>0</v>
      </c>
      <c r="H23" s="75">
        <v>0</v>
      </c>
      <c r="I23" s="75">
        <v>0</v>
      </c>
      <c r="J23" s="75">
        <v>0</v>
      </c>
      <c r="K23" s="75">
        <f t="shared" si="0"/>
        <v>310575.21999999997</v>
      </c>
      <c r="L23" s="56"/>
    </row>
    <row r="24" spans="1:12" s="6" customFormat="1" ht="18.75" customHeight="1" x14ac:dyDescent="0.25">
      <c r="A24" s="55"/>
      <c r="B24" s="70" t="s">
        <v>20</v>
      </c>
      <c r="C24" s="72">
        <v>0</v>
      </c>
      <c r="D24" s="72">
        <v>0</v>
      </c>
      <c r="E24" s="73">
        <v>17505.52</v>
      </c>
      <c r="F24" s="73">
        <v>123707</v>
      </c>
      <c r="G24" s="73">
        <v>0</v>
      </c>
      <c r="H24" s="73">
        <v>0</v>
      </c>
      <c r="I24" s="73">
        <v>0</v>
      </c>
      <c r="J24" s="73">
        <v>0</v>
      </c>
      <c r="K24" s="73">
        <f t="shared" si="0"/>
        <v>141212.51999999999</v>
      </c>
      <c r="L24" s="56"/>
    </row>
    <row r="25" spans="1:12" s="6" customFormat="1" ht="18.75" customHeight="1" x14ac:dyDescent="0.25">
      <c r="A25" s="55"/>
      <c r="B25" s="71" t="s">
        <v>21</v>
      </c>
      <c r="C25" s="74">
        <v>81252.12</v>
      </c>
      <c r="D25" s="74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f t="shared" si="0"/>
        <v>81252.12</v>
      </c>
      <c r="L25" s="56"/>
    </row>
    <row r="26" spans="1:12" s="6" customFormat="1" ht="18.75" customHeight="1" x14ac:dyDescent="0.25">
      <c r="A26" s="55"/>
      <c r="B26" s="70" t="s">
        <v>22</v>
      </c>
      <c r="C26" s="72">
        <v>64825</v>
      </c>
      <c r="D26" s="72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f t="shared" si="0"/>
        <v>64825</v>
      </c>
      <c r="L26" s="56"/>
    </row>
    <row r="27" spans="1:12" s="6" customFormat="1" ht="18.75" customHeight="1" x14ac:dyDescent="0.25">
      <c r="A27" s="55"/>
      <c r="B27" s="71" t="s">
        <v>23</v>
      </c>
      <c r="C27" s="74">
        <v>1800</v>
      </c>
      <c r="D27" s="74">
        <v>0</v>
      </c>
      <c r="E27" s="75">
        <v>0</v>
      </c>
      <c r="F27" s="75">
        <v>0</v>
      </c>
      <c r="G27" s="75">
        <v>115573.5</v>
      </c>
      <c r="H27" s="75">
        <v>0</v>
      </c>
      <c r="I27" s="75">
        <v>5500</v>
      </c>
      <c r="J27" s="74">
        <v>0</v>
      </c>
      <c r="K27" s="75">
        <f t="shared" si="0"/>
        <v>122873.5</v>
      </c>
      <c r="L27" s="56"/>
    </row>
    <row r="28" spans="1:12" s="6" customFormat="1" ht="18.75" customHeight="1" x14ac:dyDescent="0.25">
      <c r="A28" s="55"/>
      <c r="B28" s="70" t="s">
        <v>24</v>
      </c>
      <c r="C28" s="72">
        <v>85411.1</v>
      </c>
      <c r="D28" s="72">
        <v>0</v>
      </c>
      <c r="E28" s="73">
        <v>30450.28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f t="shared" si="0"/>
        <v>115861.38</v>
      </c>
      <c r="L28" s="56"/>
    </row>
    <row r="29" spans="1:12" s="6" customFormat="1" ht="18.75" customHeight="1" x14ac:dyDescent="0.25">
      <c r="A29" s="55"/>
      <c r="B29" s="71" t="s">
        <v>25</v>
      </c>
      <c r="C29" s="74">
        <v>4200</v>
      </c>
      <c r="D29" s="74">
        <v>0</v>
      </c>
      <c r="E29" s="75"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f t="shared" si="0"/>
        <v>4200</v>
      </c>
      <c r="L29" s="56"/>
    </row>
    <row r="30" spans="1:12" s="6" customFormat="1" ht="18.75" customHeight="1" x14ac:dyDescent="0.25">
      <c r="A30" s="55"/>
      <c r="B30" s="70" t="s">
        <v>26</v>
      </c>
      <c r="C30" s="72">
        <v>85142.76</v>
      </c>
      <c r="D30" s="72">
        <v>0</v>
      </c>
      <c r="E30" s="73">
        <v>113825.91989999999</v>
      </c>
      <c r="F30" s="73">
        <v>41198</v>
      </c>
      <c r="G30" s="73">
        <v>77231.28</v>
      </c>
      <c r="H30" s="73">
        <v>-3980.95</v>
      </c>
      <c r="I30" s="73">
        <v>0</v>
      </c>
      <c r="J30" s="73">
        <v>0</v>
      </c>
      <c r="K30" s="73">
        <f t="shared" si="0"/>
        <v>313417.0099</v>
      </c>
      <c r="L30" s="56"/>
    </row>
    <row r="31" spans="1:12" s="6" customFormat="1" ht="18.75" customHeight="1" x14ac:dyDescent="0.25">
      <c r="A31" s="55"/>
      <c r="B31" s="71" t="s">
        <v>27</v>
      </c>
      <c r="C31" s="74">
        <v>144644.01</v>
      </c>
      <c r="D31" s="74">
        <v>0</v>
      </c>
      <c r="E31" s="75">
        <v>385</v>
      </c>
      <c r="F31" s="74">
        <v>295829.8</v>
      </c>
      <c r="G31" s="75">
        <v>13520</v>
      </c>
      <c r="H31" s="75">
        <v>0</v>
      </c>
      <c r="I31" s="75">
        <v>11287.5</v>
      </c>
      <c r="J31" s="74">
        <v>0</v>
      </c>
      <c r="K31" s="75">
        <f t="shared" si="0"/>
        <v>465666.31</v>
      </c>
      <c r="L31" s="56"/>
    </row>
    <row r="32" spans="1:12" s="6" customFormat="1" ht="18.75" customHeight="1" x14ac:dyDescent="0.25">
      <c r="A32" s="55"/>
      <c r="B32" s="70" t="s">
        <v>28</v>
      </c>
      <c r="C32" s="72">
        <v>527563.72</v>
      </c>
      <c r="D32" s="72">
        <v>0</v>
      </c>
      <c r="E32" s="73">
        <v>323921.58</v>
      </c>
      <c r="F32" s="73">
        <f>421444.32+20000</f>
        <v>441444.32</v>
      </c>
      <c r="G32" s="73">
        <v>0</v>
      </c>
      <c r="H32" s="73">
        <v>0</v>
      </c>
      <c r="I32" s="73">
        <v>0</v>
      </c>
      <c r="J32" s="73">
        <v>0</v>
      </c>
      <c r="K32" s="73">
        <f t="shared" si="0"/>
        <v>1292929.6200000001</v>
      </c>
      <c r="L32" s="56"/>
    </row>
    <row r="33" spans="1:12" s="6" customFormat="1" ht="18.75" customHeight="1" x14ac:dyDescent="0.25">
      <c r="A33" s="55"/>
      <c r="B33" s="71" t="s">
        <v>29</v>
      </c>
      <c r="C33" s="74">
        <v>36132.5</v>
      </c>
      <c r="D33" s="74">
        <v>0</v>
      </c>
      <c r="E33" s="75">
        <v>39932.910000000003</v>
      </c>
      <c r="F33" s="74">
        <v>0</v>
      </c>
      <c r="G33" s="75">
        <v>0</v>
      </c>
      <c r="H33" s="75">
        <v>0</v>
      </c>
      <c r="I33" s="75">
        <v>0</v>
      </c>
      <c r="J33" s="75">
        <v>0</v>
      </c>
      <c r="K33" s="75">
        <f t="shared" si="0"/>
        <v>76065.41</v>
      </c>
      <c r="L33" s="56"/>
    </row>
    <row r="34" spans="1:12" s="6" customFormat="1" ht="18.75" customHeight="1" x14ac:dyDescent="0.25">
      <c r="A34" s="55"/>
      <c r="B34" s="70" t="s">
        <v>30</v>
      </c>
      <c r="C34" s="72">
        <v>107519.29</v>
      </c>
      <c r="D34" s="72">
        <v>0</v>
      </c>
      <c r="E34" s="73">
        <v>315.54000000000002</v>
      </c>
      <c r="F34" s="73">
        <v>149397.79</v>
      </c>
      <c r="G34" s="73">
        <v>0</v>
      </c>
      <c r="H34" s="73">
        <v>0</v>
      </c>
      <c r="I34" s="73">
        <v>0</v>
      </c>
      <c r="J34" s="73">
        <v>0</v>
      </c>
      <c r="K34" s="73">
        <f t="shared" si="0"/>
        <v>257232.62</v>
      </c>
      <c r="L34" s="56"/>
    </row>
    <row r="35" spans="1:12" s="6" customFormat="1" ht="18.75" customHeight="1" x14ac:dyDescent="0.25">
      <c r="A35" s="55"/>
      <c r="B35" s="71" t="s">
        <v>31</v>
      </c>
      <c r="C35" s="74">
        <v>2321.5700000000002</v>
      </c>
      <c r="D35" s="74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f t="shared" si="0"/>
        <v>2321.5700000000002</v>
      </c>
      <c r="L35" s="56"/>
    </row>
    <row r="36" spans="1:12" s="6" customFormat="1" ht="18.75" customHeight="1" x14ac:dyDescent="0.25">
      <c r="A36" s="55"/>
      <c r="B36" s="70" t="s">
        <v>32</v>
      </c>
      <c r="C36" s="72">
        <v>9448</v>
      </c>
      <c r="D36" s="72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f t="shared" si="0"/>
        <v>9448</v>
      </c>
      <c r="L36" s="56"/>
    </row>
    <row r="37" spans="1:12" s="6" customFormat="1" ht="18.75" customHeight="1" x14ac:dyDescent="0.25">
      <c r="A37" s="55"/>
      <c r="B37" s="71" t="s">
        <v>33</v>
      </c>
      <c r="C37" s="74">
        <v>109350</v>
      </c>
      <c r="D37" s="74">
        <v>0</v>
      </c>
      <c r="E37" s="75">
        <v>847.46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f t="shared" si="0"/>
        <v>110197.46</v>
      </c>
      <c r="L37" s="56"/>
    </row>
    <row r="38" spans="1:12" s="6" customFormat="1" ht="18.75" customHeight="1" x14ac:dyDescent="0.25">
      <c r="A38" s="55"/>
      <c r="B38" s="70" t="s">
        <v>34</v>
      </c>
      <c r="C38" s="72">
        <v>1678877.08</v>
      </c>
      <c r="D38" s="73">
        <v>10449.42</v>
      </c>
      <c r="E38" s="73">
        <v>81922.39</v>
      </c>
      <c r="F38" s="73">
        <v>1325265.3700000001</v>
      </c>
      <c r="G38" s="73">
        <v>660732.68000000005</v>
      </c>
      <c r="H38" s="73">
        <v>1482130.25</v>
      </c>
      <c r="I38" s="73">
        <v>31310</v>
      </c>
      <c r="J38" s="73">
        <v>0</v>
      </c>
      <c r="K38" s="73">
        <f t="shared" ref="K38:K69" si="1">+C38+D38+E38+F38+G38+H38+I38+J38</f>
        <v>5270687.1899999995</v>
      </c>
      <c r="L38" s="56"/>
    </row>
    <row r="39" spans="1:12" s="6" customFormat="1" ht="18.75" customHeight="1" x14ac:dyDescent="0.25">
      <c r="A39" s="55"/>
      <c r="B39" s="71" t="s">
        <v>35</v>
      </c>
      <c r="C39" s="74">
        <v>401440.38</v>
      </c>
      <c r="D39" s="75">
        <v>0</v>
      </c>
      <c r="E39" s="75">
        <v>138219.71</v>
      </c>
      <c r="F39" s="74">
        <f>372788.32+20000</f>
        <v>392788.32</v>
      </c>
      <c r="G39" s="75">
        <v>224151.55</v>
      </c>
      <c r="H39" s="75">
        <v>0</v>
      </c>
      <c r="I39" s="75">
        <v>0</v>
      </c>
      <c r="J39" s="75">
        <v>0</v>
      </c>
      <c r="K39" s="75">
        <f t="shared" si="1"/>
        <v>1156599.96</v>
      </c>
      <c r="L39" s="56"/>
    </row>
    <row r="40" spans="1:12" s="6" customFormat="1" ht="18.75" customHeight="1" x14ac:dyDescent="0.25">
      <c r="A40" s="55"/>
      <c r="B40" s="70" t="s">
        <v>36</v>
      </c>
      <c r="C40" s="72">
        <v>16678.87</v>
      </c>
      <c r="D40" s="73">
        <v>0</v>
      </c>
      <c r="E40" s="73">
        <v>6581.06</v>
      </c>
      <c r="F40" s="73">
        <v>28278.080099999999</v>
      </c>
      <c r="G40" s="73">
        <v>0</v>
      </c>
      <c r="H40" s="73">
        <v>0</v>
      </c>
      <c r="I40" s="73">
        <v>0</v>
      </c>
      <c r="J40" s="73">
        <v>0</v>
      </c>
      <c r="K40" s="73">
        <f t="shared" si="1"/>
        <v>51538.0101</v>
      </c>
      <c r="L40" s="56"/>
    </row>
    <row r="41" spans="1:12" s="6" customFormat="1" ht="18.75" customHeight="1" x14ac:dyDescent="0.25">
      <c r="A41" s="55"/>
      <c r="B41" s="71" t="s">
        <v>37</v>
      </c>
      <c r="C41" s="74">
        <v>398328.7</v>
      </c>
      <c r="D41" s="75">
        <v>1778.39</v>
      </c>
      <c r="E41" s="75">
        <v>60946.65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f t="shared" si="1"/>
        <v>461053.74000000005</v>
      </c>
      <c r="L41" s="56"/>
    </row>
    <row r="42" spans="1:12" s="6" customFormat="1" ht="18.75" customHeight="1" x14ac:dyDescent="0.25">
      <c r="A42" s="55"/>
      <c r="B42" s="70" t="s">
        <v>38</v>
      </c>
      <c r="C42" s="72">
        <v>258559.35</v>
      </c>
      <c r="D42" s="72">
        <v>0</v>
      </c>
      <c r="E42" s="73">
        <v>136714.76999999999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f t="shared" si="1"/>
        <v>395274.12</v>
      </c>
      <c r="L42" s="56"/>
    </row>
    <row r="43" spans="1:12" s="6" customFormat="1" ht="18.75" customHeight="1" x14ac:dyDescent="0.25">
      <c r="A43" s="55"/>
      <c r="B43" s="71" t="s">
        <v>39</v>
      </c>
      <c r="C43" s="74">
        <v>1328490.71</v>
      </c>
      <c r="D43" s="74">
        <v>0</v>
      </c>
      <c r="E43" s="75">
        <v>180346.4601</v>
      </c>
      <c r="F43" s="74">
        <v>415889.88</v>
      </c>
      <c r="G43" s="75">
        <v>435835.41989999998</v>
      </c>
      <c r="H43" s="75">
        <v>0</v>
      </c>
      <c r="I43" s="75">
        <v>0</v>
      </c>
      <c r="J43" s="75">
        <v>0</v>
      </c>
      <c r="K43" s="75">
        <f t="shared" si="1"/>
        <v>2360562.4700000002</v>
      </c>
      <c r="L43" s="56"/>
    </row>
    <row r="44" spans="1:12" s="6" customFormat="1" ht="18.75" customHeight="1" x14ac:dyDescent="0.25">
      <c r="A44" s="55"/>
      <c r="B44" s="70" t="s">
        <v>40</v>
      </c>
      <c r="C44" s="72">
        <v>744438.75989999995</v>
      </c>
      <c r="D44" s="72">
        <v>0</v>
      </c>
      <c r="E44" s="73">
        <v>12618.24</v>
      </c>
      <c r="F44" s="73">
        <v>522470.66989999998</v>
      </c>
      <c r="G44" s="73">
        <v>238503.3</v>
      </c>
      <c r="H44" s="73">
        <v>0</v>
      </c>
      <c r="I44" s="73">
        <v>1167.8399999999999</v>
      </c>
      <c r="J44" s="73">
        <v>0</v>
      </c>
      <c r="K44" s="73">
        <f t="shared" si="1"/>
        <v>1519198.8097999999</v>
      </c>
      <c r="L44" s="56"/>
    </row>
    <row r="45" spans="1:12" s="6" customFormat="1" ht="18.75" customHeight="1" x14ac:dyDescent="0.25">
      <c r="A45" s="55"/>
      <c r="B45" s="71" t="s">
        <v>41</v>
      </c>
      <c r="C45" s="74">
        <v>646008.23</v>
      </c>
      <c r="D45" s="74">
        <v>0</v>
      </c>
      <c r="E45" s="75">
        <v>68096.490000000005</v>
      </c>
      <c r="F45" s="74">
        <v>537191.69990000001</v>
      </c>
      <c r="G45" s="75">
        <v>112312.25</v>
      </c>
      <c r="H45" s="75">
        <v>0</v>
      </c>
      <c r="I45" s="75">
        <v>19472</v>
      </c>
      <c r="J45" s="75">
        <v>0</v>
      </c>
      <c r="K45" s="75">
        <f t="shared" si="1"/>
        <v>1383080.6699000001</v>
      </c>
      <c r="L45" s="56"/>
    </row>
    <row r="46" spans="1:12" s="6" customFormat="1" ht="18.75" customHeight="1" x14ac:dyDescent="0.25">
      <c r="A46" s="55"/>
      <c r="B46" s="70" t="s">
        <v>42</v>
      </c>
      <c r="C46" s="72">
        <v>176843.5</v>
      </c>
      <c r="D46" s="72">
        <v>0</v>
      </c>
      <c r="E46" s="73">
        <v>42310.32</v>
      </c>
      <c r="F46" s="73">
        <v>235081.6899</v>
      </c>
      <c r="G46" s="73">
        <v>0</v>
      </c>
      <c r="H46" s="73">
        <v>0</v>
      </c>
      <c r="I46" s="73">
        <v>0</v>
      </c>
      <c r="J46" s="73">
        <v>0</v>
      </c>
      <c r="K46" s="73">
        <f t="shared" si="1"/>
        <v>454235.5099</v>
      </c>
      <c r="L46" s="56"/>
    </row>
    <row r="47" spans="1:12" s="6" customFormat="1" ht="18.75" customHeight="1" x14ac:dyDescent="0.25">
      <c r="A47" s="55"/>
      <c r="B47" s="71" t="s">
        <v>43</v>
      </c>
      <c r="C47" s="74">
        <v>1246147.8500000001</v>
      </c>
      <c r="D47" s="74">
        <v>0</v>
      </c>
      <c r="E47" s="75">
        <v>71999.7</v>
      </c>
      <c r="F47" s="74">
        <f>1633658.1099+71426.1</f>
        <v>1705084.2099000001</v>
      </c>
      <c r="G47" s="75">
        <v>1920483.12</v>
      </c>
      <c r="H47" s="75">
        <v>1144022.47</v>
      </c>
      <c r="I47" s="75">
        <v>32214</v>
      </c>
      <c r="J47" s="75">
        <v>0</v>
      </c>
      <c r="K47" s="75">
        <f t="shared" si="1"/>
        <v>6119951.3498999998</v>
      </c>
      <c r="L47" s="56"/>
    </row>
    <row r="48" spans="1:12" s="6" customFormat="1" ht="18.75" customHeight="1" x14ac:dyDescent="0.25">
      <c r="A48" s="55"/>
      <c r="B48" s="70" t="s">
        <v>44</v>
      </c>
      <c r="C48" s="72">
        <v>531122.44999999995</v>
      </c>
      <c r="D48" s="72">
        <v>0</v>
      </c>
      <c r="E48" s="73">
        <v>26273.950099999998</v>
      </c>
      <c r="F48" s="73">
        <v>244564.6501</v>
      </c>
      <c r="G48" s="73">
        <v>93917.759900000005</v>
      </c>
      <c r="H48" s="73">
        <v>0</v>
      </c>
      <c r="I48" s="73">
        <v>0</v>
      </c>
      <c r="J48" s="73">
        <v>0</v>
      </c>
      <c r="K48" s="73">
        <f t="shared" si="1"/>
        <v>895878.81009999989</v>
      </c>
      <c r="L48" s="56"/>
    </row>
    <row r="49" spans="1:12" s="6" customFormat="1" ht="18.75" customHeight="1" x14ac:dyDescent="0.25">
      <c r="A49" s="55"/>
      <c r="B49" s="71" t="s">
        <v>45</v>
      </c>
      <c r="C49" s="74">
        <v>35785.56</v>
      </c>
      <c r="D49" s="74">
        <v>0</v>
      </c>
      <c r="E49" s="75">
        <v>29720.75</v>
      </c>
      <c r="F49" s="74">
        <v>73973.279999999999</v>
      </c>
      <c r="G49" s="75">
        <v>0</v>
      </c>
      <c r="H49" s="75">
        <v>0</v>
      </c>
      <c r="I49" s="75">
        <v>0</v>
      </c>
      <c r="J49" s="75">
        <v>0</v>
      </c>
      <c r="K49" s="75">
        <f t="shared" si="1"/>
        <v>139479.59</v>
      </c>
      <c r="L49" s="56"/>
    </row>
    <row r="50" spans="1:12" s="6" customFormat="1" ht="18.75" customHeight="1" x14ac:dyDescent="0.25">
      <c r="A50" s="55"/>
      <c r="B50" s="70" t="s">
        <v>46</v>
      </c>
      <c r="C50" s="72">
        <v>548142.67989999999</v>
      </c>
      <c r="D50" s="72">
        <v>0</v>
      </c>
      <c r="E50" s="73">
        <v>142894.27989999999</v>
      </c>
      <c r="F50" s="73">
        <f>697414.71+20000</f>
        <v>717414.71</v>
      </c>
      <c r="G50" s="73">
        <v>424300.57990000001</v>
      </c>
      <c r="H50" s="73">
        <v>77995</v>
      </c>
      <c r="I50" s="73">
        <v>0</v>
      </c>
      <c r="J50" s="73">
        <v>0</v>
      </c>
      <c r="K50" s="73">
        <f t="shared" si="1"/>
        <v>1910747.2496999998</v>
      </c>
      <c r="L50" s="56"/>
    </row>
    <row r="51" spans="1:12" s="6" customFormat="1" ht="18.75" customHeight="1" x14ac:dyDescent="0.25">
      <c r="A51" s="55"/>
      <c r="B51" s="71" t="s">
        <v>47</v>
      </c>
      <c r="C51" s="74">
        <v>79436</v>
      </c>
      <c r="D51" s="74">
        <v>0</v>
      </c>
      <c r="E51" s="75">
        <v>92227.7</v>
      </c>
      <c r="F51" s="74">
        <v>83889.309899999993</v>
      </c>
      <c r="G51" s="75">
        <v>21943.71</v>
      </c>
      <c r="H51" s="75">
        <v>0</v>
      </c>
      <c r="I51" s="75">
        <v>0</v>
      </c>
      <c r="J51" s="75">
        <v>0</v>
      </c>
      <c r="K51" s="75">
        <f t="shared" si="1"/>
        <v>277496.71990000003</v>
      </c>
      <c r="L51" s="56"/>
    </row>
    <row r="52" spans="1:12" s="6" customFormat="1" ht="18.75" customHeight="1" x14ac:dyDescent="0.25">
      <c r="A52" s="55"/>
      <c r="B52" s="70" t="s">
        <v>48</v>
      </c>
      <c r="C52" s="72">
        <v>280855.32990000001</v>
      </c>
      <c r="D52" s="72">
        <v>0</v>
      </c>
      <c r="E52" s="73">
        <v>63061.21</v>
      </c>
      <c r="F52" s="73">
        <v>175847.91</v>
      </c>
      <c r="G52" s="73">
        <v>48830.1</v>
      </c>
      <c r="H52" s="73">
        <v>0</v>
      </c>
      <c r="I52" s="73">
        <v>47016.26</v>
      </c>
      <c r="J52" s="73">
        <v>0</v>
      </c>
      <c r="K52" s="73">
        <f t="shared" si="1"/>
        <v>615610.80989999999</v>
      </c>
      <c r="L52" s="56"/>
    </row>
    <row r="53" spans="1:12" s="6" customFormat="1" ht="18.75" customHeight="1" x14ac:dyDescent="0.25">
      <c r="A53" s="55"/>
      <c r="B53" s="71" t="s">
        <v>49</v>
      </c>
      <c r="C53" s="74">
        <v>2939.26</v>
      </c>
      <c r="D53" s="74">
        <v>0</v>
      </c>
      <c r="E53" s="75">
        <v>23488.14</v>
      </c>
      <c r="F53" s="74">
        <v>436.52</v>
      </c>
      <c r="G53" s="75">
        <v>0</v>
      </c>
      <c r="H53" s="75">
        <v>0</v>
      </c>
      <c r="I53" s="75">
        <v>0</v>
      </c>
      <c r="J53" s="75">
        <v>0</v>
      </c>
      <c r="K53" s="75">
        <f t="shared" si="1"/>
        <v>26863.920000000002</v>
      </c>
      <c r="L53" s="56"/>
    </row>
    <row r="54" spans="1:12" s="6" customFormat="1" ht="18.75" customHeight="1" x14ac:dyDescent="0.25">
      <c r="A54" s="55"/>
      <c r="B54" s="70" t="s">
        <v>50</v>
      </c>
      <c r="C54" s="72">
        <v>27009.040000000001</v>
      </c>
      <c r="D54" s="72">
        <v>0</v>
      </c>
      <c r="E54" s="73">
        <v>8021.29</v>
      </c>
      <c r="F54" s="73">
        <v>0</v>
      </c>
      <c r="G54" s="73">
        <v>0</v>
      </c>
      <c r="H54" s="73">
        <v>0</v>
      </c>
      <c r="I54" s="73">
        <v>3570</v>
      </c>
      <c r="J54" s="73">
        <v>0</v>
      </c>
      <c r="K54" s="73">
        <f t="shared" si="1"/>
        <v>38600.33</v>
      </c>
      <c r="L54" s="56"/>
    </row>
    <row r="55" spans="1:12" s="6" customFormat="1" ht="18.75" customHeight="1" x14ac:dyDescent="0.25">
      <c r="A55" s="55"/>
      <c r="B55" s="71" t="s">
        <v>51</v>
      </c>
      <c r="C55" s="74">
        <v>72677.529800000004</v>
      </c>
      <c r="D55" s="74">
        <v>0</v>
      </c>
      <c r="E55" s="75">
        <v>12426</v>
      </c>
      <c r="F55" s="74">
        <v>23105.5</v>
      </c>
      <c r="G55" s="75">
        <v>0</v>
      </c>
      <c r="H55" s="75">
        <v>0</v>
      </c>
      <c r="I55" s="75">
        <v>0</v>
      </c>
      <c r="J55" s="75">
        <v>0</v>
      </c>
      <c r="K55" s="75">
        <f t="shared" si="1"/>
        <v>108209.0298</v>
      </c>
      <c r="L55" s="56"/>
    </row>
    <row r="56" spans="1:12" s="6" customFormat="1" ht="18.75" customHeight="1" x14ac:dyDescent="0.25">
      <c r="A56" s="55"/>
      <c r="B56" s="70" t="s">
        <v>52</v>
      </c>
      <c r="C56" s="72">
        <v>11453.36</v>
      </c>
      <c r="D56" s="72">
        <v>0</v>
      </c>
      <c r="E56" s="73">
        <v>21003.47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f t="shared" si="1"/>
        <v>32456.83</v>
      </c>
      <c r="L56" s="56"/>
    </row>
    <row r="57" spans="1:12" s="6" customFormat="1" ht="18.75" customHeight="1" x14ac:dyDescent="0.25">
      <c r="A57" s="55"/>
      <c r="B57" s="71" t="s">
        <v>53</v>
      </c>
      <c r="C57" s="74">
        <v>287623.0001</v>
      </c>
      <c r="D57" s="74">
        <v>0</v>
      </c>
      <c r="E57" s="75">
        <v>20718.75</v>
      </c>
      <c r="F57" s="74">
        <v>254153.7199</v>
      </c>
      <c r="G57" s="75">
        <v>0</v>
      </c>
      <c r="H57" s="75">
        <v>0</v>
      </c>
      <c r="I57" s="75">
        <v>790</v>
      </c>
      <c r="J57" s="75">
        <v>0</v>
      </c>
      <c r="K57" s="75">
        <f t="shared" si="1"/>
        <v>563285.47</v>
      </c>
      <c r="L57" s="56"/>
    </row>
    <row r="58" spans="1:12" s="6" customFormat="1" ht="18.75" customHeight="1" x14ac:dyDescent="0.25">
      <c r="A58" s="55"/>
      <c r="B58" s="70" t="s">
        <v>54</v>
      </c>
      <c r="C58" s="72">
        <v>455816.11</v>
      </c>
      <c r="D58" s="72">
        <v>0</v>
      </c>
      <c r="E58" s="73">
        <v>7600</v>
      </c>
      <c r="F58" s="73">
        <f>495268.6099+20000+20000+20000</f>
        <v>555268.60990000004</v>
      </c>
      <c r="G58" s="73">
        <v>9767.25</v>
      </c>
      <c r="H58" s="73">
        <v>2229314.38</v>
      </c>
      <c r="I58" s="73">
        <v>23798.799900000002</v>
      </c>
      <c r="J58" s="73">
        <v>2217.54</v>
      </c>
      <c r="K58" s="73">
        <f t="shared" si="1"/>
        <v>3283782.6897999998</v>
      </c>
      <c r="L58" s="56"/>
    </row>
    <row r="59" spans="1:12" s="6" customFormat="1" ht="18.75" customHeight="1" x14ac:dyDescent="0.25">
      <c r="A59" s="55"/>
      <c r="B59" s="71" t="s">
        <v>55</v>
      </c>
      <c r="C59" s="74">
        <v>542867</v>
      </c>
      <c r="D59" s="74">
        <v>0</v>
      </c>
      <c r="E59" s="75">
        <v>8169.44</v>
      </c>
      <c r="F59" s="74">
        <v>170564.53</v>
      </c>
      <c r="G59" s="75">
        <v>0</v>
      </c>
      <c r="H59" s="75">
        <v>0</v>
      </c>
      <c r="I59" s="75">
        <v>0</v>
      </c>
      <c r="J59" s="75">
        <v>0</v>
      </c>
      <c r="K59" s="75">
        <f t="shared" si="1"/>
        <v>721600.97</v>
      </c>
      <c r="L59" s="56"/>
    </row>
    <row r="60" spans="1:12" s="6" customFormat="1" ht="18.75" customHeight="1" x14ac:dyDescent="0.25">
      <c r="A60" s="55"/>
      <c r="B60" s="70" t="s">
        <v>56</v>
      </c>
      <c r="C60" s="72">
        <v>631167.96010000003</v>
      </c>
      <c r="D60" s="72">
        <v>0</v>
      </c>
      <c r="E60" s="73">
        <v>16088.59</v>
      </c>
      <c r="F60" s="73">
        <v>659048.31000000006</v>
      </c>
      <c r="G60" s="73">
        <v>928094.71</v>
      </c>
      <c r="H60" s="73">
        <v>335967.09</v>
      </c>
      <c r="I60" s="73">
        <v>2861.48</v>
      </c>
      <c r="J60" s="73">
        <v>0</v>
      </c>
      <c r="K60" s="73">
        <f t="shared" si="1"/>
        <v>2573228.1401</v>
      </c>
      <c r="L60" s="56"/>
    </row>
    <row r="61" spans="1:12" s="6" customFormat="1" ht="18.75" customHeight="1" x14ac:dyDescent="0.25">
      <c r="A61" s="55"/>
      <c r="B61" s="71" t="s">
        <v>57</v>
      </c>
      <c r="C61" s="74">
        <v>190444.16</v>
      </c>
      <c r="D61" s="74">
        <v>0</v>
      </c>
      <c r="E61" s="75">
        <v>57617.65</v>
      </c>
      <c r="F61" s="74">
        <v>74684.320000000007</v>
      </c>
      <c r="G61" s="75">
        <v>0</v>
      </c>
      <c r="H61" s="75">
        <v>0</v>
      </c>
      <c r="I61" s="75">
        <v>-600</v>
      </c>
      <c r="J61" s="75">
        <v>0</v>
      </c>
      <c r="K61" s="75">
        <f t="shared" si="1"/>
        <v>322146.13</v>
      </c>
      <c r="L61" s="56"/>
    </row>
    <row r="62" spans="1:12" s="6" customFormat="1" ht="18.75" customHeight="1" x14ac:dyDescent="0.25">
      <c r="A62" s="55"/>
      <c r="B62" s="70" t="s">
        <v>58</v>
      </c>
      <c r="C62" s="72">
        <v>82002.14</v>
      </c>
      <c r="D62" s="72">
        <v>0</v>
      </c>
      <c r="E62" s="73">
        <v>0</v>
      </c>
      <c r="F62" s="73">
        <v>255347.25</v>
      </c>
      <c r="G62" s="73">
        <v>0</v>
      </c>
      <c r="H62" s="73">
        <v>0</v>
      </c>
      <c r="I62" s="73">
        <v>1950</v>
      </c>
      <c r="J62" s="73">
        <v>0</v>
      </c>
      <c r="K62" s="73">
        <f t="shared" si="1"/>
        <v>339299.39</v>
      </c>
      <c r="L62" s="56"/>
    </row>
    <row r="63" spans="1:12" s="6" customFormat="1" ht="18.75" customHeight="1" x14ac:dyDescent="0.25">
      <c r="A63" s="55"/>
      <c r="B63" s="71" t="s">
        <v>59</v>
      </c>
      <c r="C63" s="74">
        <v>28378.87</v>
      </c>
      <c r="D63" s="74">
        <v>0</v>
      </c>
      <c r="E63" s="75">
        <v>0</v>
      </c>
      <c r="F63" s="74">
        <v>96810.06</v>
      </c>
      <c r="G63" s="75">
        <v>159175.75</v>
      </c>
      <c r="H63" s="75">
        <v>0</v>
      </c>
      <c r="I63" s="75">
        <v>9320</v>
      </c>
      <c r="J63" s="75">
        <v>0</v>
      </c>
      <c r="K63" s="75">
        <f t="shared" si="1"/>
        <v>293684.68</v>
      </c>
      <c r="L63" s="56"/>
    </row>
    <row r="64" spans="1:12" s="6" customFormat="1" ht="18.75" customHeight="1" x14ac:dyDescent="0.25">
      <c r="A64" s="55"/>
      <c r="B64" s="70" t="s">
        <v>60</v>
      </c>
      <c r="C64" s="72">
        <v>31516.44</v>
      </c>
      <c r="D64" s="72">
        <v>0</v>
      </c>
      <c r="E64" s="73">
        <v>0</v>
      </c>
      <c r="F64" s="73">
        <v>203076.23</v>
      </c>
      <c r="G64" s="73">
        <v>18041.77</v>
      </c>
      <c r="H64" s="73">
        <v>0</v>
      </c>
      <c r="I64" s="73">
        <v>4520</v>
      </c>
      <c r="J64" s="73">
        <v>767.46</v>
      </c>
      <c r="K64" s="73">
        <f t="shared" si="1"/>
        <v>257921.9</v>
      </c>
      <c r="L64" s="56"/>
    </row>
    <row r="65" spans="1:12" s="6" customFormat="1" ht="18.75" customHeight="1" x14ac:dyDescent="0.25">
      <c r="A65" s="55"/>
      <c r="B65" s="71" t="s">
        <v>61</v>
      </c>
      <c r="C65" s="74">
        <f>80266.4+10469.99</f>
        <v>90736.39</v>
      </c>
      <c r="D65" s="74">
        <v>0</v>
      </c>
      <c r="E65" s="75">
        <v>7819</v>
      </c>
      <c r="F65" s="74">
        <v>12100</v>
      </c>
      <c r="G65" s="75">
        <v>0</v>
      </c>
      <c r="H65" s="75">
        <v>0</v>
      </c>
      <c r="I65" s="75">
        <v>0</v>
      </c>
      <c r="J65" s="75">
        <v>0</v>
      </c>
      <c r="K65" s="75">
        <f t="shared" si="1"/>
        <v>110655.39</v>
      </c>
      <c r="L65" s="56"/>
    </row>
    <row r="66" spans="1:12" s="6" customFormat="1" ht="18.75" customHeight="1" x14ac:dyDescent="0.25">
      <c r="A66" s="55"/>
      <c r="B66" s="70" t="s">
        <v>62</v>
      </c>
      <c r="C66" s="72">
        <v>36193.74</v>
      </c>
      <c r="D66" s="72">
        <v>0</v>
      </c>
      <c r="E66" s="73">
        <v>28631.26</v>
      </c>
      <c r="F66" s="73">
        <v>28711.75</v>
      </c>
      <c r="G66" s="73">
        <v>0</v>
      </c>
      <c r="H66" s="73">
        <v>0</v>
      </c>
      <c r="I66" s="73">
        <v>0</v>
      </c>
      <c r="J66" s="73">
        <v>0</v>
      </c>
      <c r="K66" s="73">
        <f t="shared" si="1"/>
        <v>93536.75</v>
      </c>
      <c r="L66" s="56"/>
    </row>
    <row r="67" spans="1:12" s="6" customFormat="1" ht="18.75" customHeight="1" x14ac:dyDescent="0.25">
      <c r="A67" s="55"/>
      <c r="B67" s="71" t="s">
        <v>63</v>
      </c>
      <c r="C67" s="74">
        <v>262215.73</v>
      </c>
      <c r="D67" s="74">
        <v>0</v>
      </c>
      <c r="E67" s="75">
        <v>71083.8</v>
      </c>
      <c r="F67" s="74">
        <v>77329.960000000006</v>
      </c>
      <c r="G67" s="75">
        <v>0</v>
      </c>
      <c r="H67" s="75">
        <v>0</v>
      </c>
      <c r="I67" s="75">
        <v>0</v>
      </c>
      <c r="J67" s="75">
        <v>0</v>
      </c>
      <c r="K67" s="75">
        <f t="shared" si="1"/>
        <v>410629.49</v>
      </c>
      <c r="L67" s="56"/>
    </row>
    <row r="68" spans="1:12" s="6" customFormat="1" ht="18.75" customHeight="1" x14ac:dyDescent="0.25">
      <c r="A68" s="55"/>
      <c r="B68" s="70" t="s">
        <v>64</v>
      </c>
      <c r="C68" s="72">
        <v>107050.7001</v>
      </c>
      <c r="D68" s="72">
        <v>0</v>
      </c>
      <c r="E68" s="73">
        <v>2250</v>
      </c>
      <c r="F68" s="73">
        <v>81642.570000000007</v>
      </c>
      <c r="G68" s="73">
        <v>0</v>
      </c>
      <c r="H68" s="73">
        <v>0</v>
      </c>
      <c r="I68" s="73">
        <v>1300</v>
      </c>
      <c r="J68" s="73">
        <v>0</v>
      </c>
      <c r="K68" s="73">
        <f t="shared" si="1"/>
        <v>192243.27010000002</v>
      </c>
      <c r="L68" s="56"/>
    </row>
    <row r="69" spans="1:12" s="6" customFormat="1" ht="18.75" customHeight="1" x14ac:dyDescent="0.25">
      <c r="A69" s="55"/>
      <c r="B69" s="71" t="s">
        <v>65</v>
      </c>
      <c r="C69" s="74">
        <v>500212.3</v>
      </c>
      <c r="D69" s="74">
        <v>0</v>
      </c>
      <c r="E69" s="75">
        <v>44439.67</v>
      </c>
      <c r="F69" s="74">
        <v>0</v>
      </c>
      <c r="G69" s="75">
        <v>0</v>
      </c>
      <c r="H69" s="75">
        <v>0</v>
      </c>
      <c r="I69" s="75">
        <v>0</v>
      </c>
      <c r="J69" s="75">
        <v>0</v>
      </c>
      <c r="K69" s="75">
        <f t="shared" si="1"/>
        <v>544651.97</v>
      </c>
      <c r="L69" s="56"/>
    </row>
    <row r="70" spans="1:12" s="6" customFormat="1" ht="18.75" customHeight="1" x14ac:dyDescent="0.25">
      <c r="A70" s="55"/>
      <c r="B70" s="70" t="s">
        <v>66</v>
      </c>
      <c r="C70" s="72">
        <v>349878.5</v>
      </c>
      <c r="D70" s="72">
        <v>0</v>
      </c>
      <c r="E70" s="73">
        <v>30516</v>
      </c>
      <c r="F70" s="73">
        <v>10192</v>
      </c>
      <c r="G70" s="73">
        <v>0</v>
      </c>
      <c r="H70" s="73">
        <v>0</v>
      </c>
      <c r="I70" s="73">
        <v>0</v>
      </c>
      <c r="J70" s="73">
        <v>0</v>
      </c>
      <c r="K70" s="73">
        <f t="shared" ref="K70:K99" si="2">+C70+D70+E70+F70+G70+H70+I70+J70</f>
        <v>390586.5</v>
      </c>
      <c r="L70" s="56"/>
    </row>
    <row r="71" spans="1:12" s="6" customFormat="1" ht="18.75" customHeight="1" x14ac:dyDescent="0.25">
      <c r="A71" s="55"/>
      <c r="B71" s="71" t="s">
        <v>67</v>
      </c>
      <c r="C71" s="74">
        <v>1050972.25</v>
      </c>
      <c r="D71" s="75">
        <v>22380</v>
      </c>
      <c r="E71" s="75">
        <v>88169.59</v>
      </c>
      <c r="F71" s="74">
        <f>3939392.1+20000</f>
        <v>3959392.1</v>
      </c>
      <c r="G71" s="75">
        <v>3238747.87</v>
      </c>
      <c r="H71" s="75">
        <v>1659000.69</v>
      </c>
      <c r="I71" s="75">
        <v>47270</v>
      </c>
      <c r="J71" s="75">
        <v>0</v>
      </c>
      <c r="K71" s="75">
        <f t="shared" si="2"/>
        <v>10065932.5</v>
      </c>
      <c r="L71" s="56"/>
    </row>
    <row r="72" spans="1:12" s="6" customFormat="1" ht="18.75" customHeight="1" x14ac:dyDescent="0.25">
      <c r="A72" s="55"/>
      <c r="B72" s="70" t="s">
        <v>68</v>
      </c>
      <c r="C72" s="72">
        <v>1082488.6299000001</v>
      </c>
      <c r="D72" s="72">
        <v>0</v>
      </c>
      <c r="E72" s="73">
        <v>10956.46</v>
      </c>
      <c r="F72" s="73">
        <v>97468.62</v>
      </c>
      <c r="G72" s="73">
        <v>10121.84</v>
      </c>
      <c r="H72" s="73">
        <v>0</v>
      </c>
      <c r="I72" s="73">
        <v>0</v>
      </c>
      <c r="J72" s="73">
        <v>0</v>
      </c>
      <c r="K72" s="73">
        <f t="shared" si="2"/>
        <v>1201035.5499000002</v>
      </c>
      <c r="L72" s="56"/>
    </row>
    <row r="73" spans="1:12" s="6" customFormat="1" ht="18.75" customHeight="1" x14ac:dyDescent="0.25">
      <c r="A73" s="55"/>
      <c r="B73" s="71" t="s">
        <v>69</v>
      </c>
      <c r="C73" s="74">
        <v>104516.67</v>
      </c>
      <c r="D73" s="74">
        <v>0</v>
      </c>
      <c r="E73" s="75">
        <v>56717.07</v>
      </c>
      <c r="F73" s="74">
        <v>23959.21</v>
      </c>
      <c r="G73" s="75">
        <v>178695</v>
      </c>
      <c r="H73" s="75">
        <v>0</v>
      </c>
      <c r="I73" s="75">
        <v>10630.85</v>
      </c>
      <c r="J73" s="74">
        <v>6200</v>
      </c>
      <c r="K73" s="75">
        <f t="shared" si="2"/>
        <v>380718.79999999993</v>
      </c>
      <c r="L73" s="56"/>
    </row>
    <row r="74" spans="1:12" s="6" customFormat="1" ht="18.75" customHeight="1" x14ac:dyDescent="0.25">
      <c r="A74" s="55"/>
      <c r="B74" s="70" t="s">
        <v>70</v>
      </c>
      <c r="C74" s="72">
        <v>48375.58</v>
      </c>
      <c r="D74" s="72">
        <v>0</v>
      </c>
      <c r="E74" s="73">
        <v>3898.3</v>
      </c>
      <c r="F74" s="73">
        <v>1019.11</v>
      </c>
      <c r="G74" s="73">
        <v>0</v>
      </c>
      <c r="H74" s="73">
        <v>0</v>
      </c>
      <c r="I74" s="73">
        <v>1812.5</v>
      </c>
      <c r="J74" s="73">
        <v>0</v>
      </c>
      <c r="K74" s="73">
        <f t="shared" si="2"/>
        <v>55105.490000000005</v>
      </c>
      <c r="L74" s="56"/>
    </row>
    <row r="75" spans="1:12" s="34" customFormat="1" ht="18.75" customHeight="1" x14ac:dyDescent="0.25">
      <c r="A75" s="57"/>
      <c r="B75" s="71" t="s">
        <v>71</v>
      </c>
      <c r="C75" s="74">
        <v>65507.92</v>
      </c>
      <c r="D75" s="74">
        <v>0</v>
      </c>
      <c r="E75" s="75">
        <v>852.2</v>
      </c>
      <c r="F75" s="74">
        <v>220772.38</v>
      </c>
      <c r="G75" s="75">
        <v>162758.78</v>
      </c>
      <c r="H75" s="75">
        <v>0</v>
      </c>
      <c r="I75" s="75">
        <v>0</v>
      </c>
      <c r="J75" s="75">
        <v>0</v>
      </c>
      <c r="K75" s="75">
        <f t="shared" si="2"/>
        <v>449891.28</v>
      </c>
      <c r="L75" s="58"/>
    </row>
    <row r="76" spans="1:12" s="34" customFormat="1" ht="18.75" customHeight="1" x14ac:dyDescent="0.25">
      <c r="A76" s="57"/>
      <c r="B76" s="70" t="s">
        <v>72</v>
      </c>
      <c r="C76" s="72">
        <v>158942.76999999999</v>
      </c>
      <c r="D76" s="72">
        <v>0</v>
      </c>
      <c r="E76" s="73">
        <v>45376.98</v>
      </c>
      <c r="F76" s="73">
        <v>1221294.1799000001</v>
      </c>
      <c r="G76" s="73">
        <v>120231.9299</v>
      </c>
      <c r="H76" s="73">
        <v>0</v>
      </c>
      <c r="I76" s="73">
        <v>0</v>
      </c>
      <c r="J76" s="73">
        <v>0</v>
      </c>
      <c r="K76" s="73">
        <f t="shared" si="2"/>
        <v>1545845.8598000002</v>
      </c>
      <c r="L76" s="58"/>
    </row>
    <row r="77" spans="1:12" s="34" customFormat="1" ht="18.75" customHeight="1" x14ac:dyDescent="0.25">
      <c r="A77" s="57"/>
      <c r="B77" s="71" t="s">
        <v>73</v>
      </c>
      <c r="C77" s="74">
        <v>218213.05</v>
      </c>
      <c r="D77" s="74">
        <v>0</v>
      </c>
      <c r="E77" s="75">
        <v>50219.959900000002</v>
      </c>
      <c r="F77" s="74">
        <v>171780.05</v>
      </c>
      <c r="G77" s="75">
        <v>0</v>
      </c>
      <c r="H77" s="75">
        <v>0</v>
      </c>
      <c r="I77" s="75">
        <v>-300</v>
      </c>
      <c r="J77" s="75">
        <v>0</v>
      </c>
      <c r="K77" s="75">
        <f t="shared" si="2"/>
        <v>439913.05989999999</v>
      </c>
      <c r="L77" s="58"/>
    </row>
    <row r="78" spans="1:12" s="34" customFormat="1" ht="18.75" customHeight="1" x14ac:dyDescent="0.25">
      <c r="A78" s="57"/>
      <c r="B78" s="70" t="s">
        <v>74</v>
      </c>
      <c r="C78" s="72">
        <v>42738.3</v>
      </c>
      <c r="D78" s="72">
        <v>0</v>
      </c>
      <c r="E78" s="73">
        <v>0</v>
      </c>
      <c r="F78" s="73">
        <v>5000</v>
      </c>
      <c r="G78" s="73">
        <v>0</v>
      </c>
      <c r="H78" s="73">
        <v>0</v>
      </c>
      <c r="I78" s="73">
        <v>1260</v>
      </c>
      <c r="J78" s="73">
        <v>0</v>
      </c>
      <c r="K78" s="73">
        <f t="shared" si="2"/>
        <v>48998.3</v>
      </c>
      <c r="L78" s="58"/>
    </row>
    <row r="79" spans="1:12" s="34" customFormat="1" ht="18.75" customHeight="1" x14ac:dyDescent="0.25">
      <c r="A79" s="57"/>
      <c r="B79" s="71" t="s">
        <v>75</v>
      </c>
      <c r="C79" s="74">
        <v>52216.3</v>
      </c>
      <c r="D79" s="74">
        <v>0</v>
      </c>
      <c r="E79" s="75">
        <v>1300</v>
      </c>
      <c r="F79" s="74">
        <v>379339.38</v>
      </c>
      <c r="G79" s="75">
        <v>0</v>
      </c>
      <c r="H79" s="75">
        <v>0</v>
      </c>
      <c r="I79" s="75">
        <v>0</v>
      </c>
      <c r="J79" s="75">
        <v>0</v>
      </c>
      <c r="K79" s="75">
        <f t="shared" si="2"/>
        <v>432855.68</v>
      </c>
      <c r="L79" s="58"/>
    </row>
    <row r="80" spans="1:12" s="34" customFormat="1" ht="18.75" customHeight="1" x14ac:dyDescent="0.25">
      <c r="A80" s="57"/>
      <c r="B80" s="70" t="s">
        <v>76</v>
      </c>
      <c r="C80" s="72">
        <v>217360</v>
      </c>
      <c r="D80" s="72">
        <v>0</v>
      </c>
      <c r="E80" s="73">
        <v>2300</v>
      </c>
      <c r="F80" s="73">
        <v>147155.44</v>
      </c>
      <c r="G80" s="73">
        <v>273406.52</v>
      </c>
      <c r="H80" s="73">
        <v>671391.2</v>
      </c>
      <c r="I80" s="73">
        <v>0</v>
      </c>
      <c r="J80" s="73">
        <v>297.36</v>
      </c>
      <c r="K80" s="73">
        <f t="shared" si="2"/>
        <v>1311910.52</v>
      </c>
      <c r="L80" s="58"/>
    </row>
    <row r="81" spans="1:12" s="34" customFormat="1" ht="18.75" customHeight="1" x14ac:dyDescent="0.25">
      <c r="A81" s="57"/>
      <c r="B81" s="71" t="s">
        <v>77</v>
      </c>
      <c r="C81" s="74">
        <v>0</v>
      </c>
      <c r="D81" s="74">
        <v>0</v>
      </c>
      <c r="E81" s="75">
        <v>10039.67</v>
      </c>
      <c r="F81" s="74">
        <v>0</v>
      </c>
      <c r="G81" s="75">
        <v>0</v>
      </c>
      <c r="H81" s="75">
        <v>0</v>
      </c>
      <c r="I81" s="75">
        <v>0</v>
      </c>
      <c r="J81" s="75">
        <v>0</v>
      </c>
      <c r="K81" s="75">
        <f t="shared" si="2"/>
        <v>10039.67</v>
      </c>
      <c r="L81" s="58"/>
    </row>
    <row r="82" spans="1:12" s="34" customFormat="1" ht="18.75" customHeight="1" x14ac:dyDescent="0.25">
      <c r="A82" s="57"/>
      <c r="B82" s="70" t="s">
        <v>78</v>
      </c>
      <c r="C82" s="72">
        <v>75310</v>
      </c>
      <c r="D82" s="72">
        <v>0</v>
      </c>
      <c r="E82" s="73">
        <v>3477.7</v>
      </c>
      <c r="F82" s="73">
        <v>287932.31</v>
      </c>
      <c r="G82" s="73">
        <v>26475.64</v>
      </c>
      <c r="H82" s="73">
        <v>0</v>
      </c>
      <c r="I82" s="73">
        <v>0</v>
      </c>
      <c r="J82" s="73">
        <v>0</v>
      </c>
      <c r="K82" s="73">
        <f t="shared" si="2"/>
        <v>393195.65</v>
      </c>
      <c r="L82" s="58"/>
    </row>
    <row r="83" spans="1:12" s="34" customFormat="1" ht="18.75" customHeight="1" x14ac:dyDescent="0.25">
      <c r="A83" s="57"/>
      <c r="B83" s="71" t="s">
        <v>79</v>
      </c>
      <c r="C83" s="74">
        <v>62310</v>
      </c>
      <c r="D83" s="74">
        <v>0</v>
      </c>
      <c r="E83" s="75">
        <v>23880</v>
      </c>
      <c r="F83" s="74">
        <v>296764.79999999999</v>
      </c>
      <c r="G83" s="75">
        <v>8069.65</v>
      </c>
      <c r="H83" s="75">
        <v>0</v>
      </c>
      <c r="I83" s="75">
        <v>0</v>
      </c>
      <c r="J83" s="75">
        <v>0</v>
      </c>
      <c r="K83" s="75">
        <f t="shared" si="2"/>
        <v>391024.45</v>
      </c>
      <c r="L83" s="58"/>
    </row>
    <row r="84" spans="1:12" s="34" customFormat="1" ht="18.75" customHeight="1" x14ac:dyDescent="0.25">
      <c r="A84" s="57"/>
      <c r="B84" s="70" t="s">
        <v>80</v>
      </c>
      <c r="C84" s="72">
        <v>66763.459900000002</v>
      </c>
      <c r="D84" s="72">
        <v>0</v>
      </c>
      <c r="E84" s="73">
        <v>15325</v>
      </c>
      <c r="F84" s="73">
        <f>162333.85+13300</f>
        <v>175633.85</v>
      </c>
      <c r="G84" s="73">
        <v>88780</v>
      </c>
      <c r="H84" s="73">
        <v>0</v>
      </c>
      <c r="I84" s="73">
        <v>0</v>
      </c>
      <c r="J84" s="73">
        <v>0</v>
      </c>
      <c r="K84" s="73">
        <f t="shared" si="2"/>
        <v>346502.30989999999</v>
      </c>
      <c r="L84" s="58"/>
    </row>
    <row r="85" spans="1:12" s="34" customFormat="1" ht="18.75" customHeight="1" x14ac:dyDescent="0.25">
      <c r="A85" s="57"/>
      <c r="B85" s="71" t="s">
        <v>81</v>
      </c>
      <c r="C85" s="74">
        <v>0</v>
      </c>
      <c r="D85" s="74">
        <v>0</v>
      </c>
      <c r="E85" s="75">
        <v>7280</v>
      </c>
      <c r="F85" s="74">
        <v>0</v>
      </c>
      <c r="G85" s="75">
        <v>0</v>
      </c>
      <c r="H85" s="75">
        <v>0</v>
      </c>
      <c r="I85" s="75">
        <v>0</v>
      </c>
      <c r="J85" s="75">
        <v>0</v>
      </c>
      <c r="K85" s="75">
        <f t="shared" si="2"/>
        <v>7280</v>
      </c>
      <c r="L85" s="58"/>
    </row>
    <row r="86" spans="1:12" s="34" customFormat="1" ht="18.75" customHeight="1" x14ac:dyDescent="0.25">
      <c r="A86" s="57"/>
      <c r="B86" s="70" t="s">
        <v>82</v>
      </c>
      <c r="C86" s="72">
        <v>593873.75989999995</v>
      </c>
      <c r="D86" s="73">
        <v>21717.34</v>
      </c>
      <c r="E86" s="73">
        <v>78343</v>
      </c>
      <c r="F86" s="73">
        <v>272704.8</v>
      </c>
      <c r="G86" s="73">
        <v>0</v>
      </c>
      <c r="H86" s="73">
        <v>0</v>
      </c>
      <c r="I86" s="73">
        <v>0</v>
      </c>
      <c r="J86" s="73">
        <v>0</v>
      </c>
      <c r="K86" s="73">
        <f t="shared" si="2"/>
        <v>966638.89989999984</v>
      </c>
      <c r="L86" s="58"/>
    </row>
    <row r="87" spans="1:12" s="34" customFormat="1" ht="18.75" customHeight="1" x14ac:dyDescent="0.25">
      <c r="A87" s="57"/>
      <c r="B87" s="71" t="s">
        <v>83</v>
      </c>
      <c r="C87" s="74">
        <v>94450</v>
      </c>
      <c r="D87" s="75">
        <v>27680</v>
      </c>
      <c r="E87" s="75">
        <v>0</v>
      </c>
      <c r="F87" s="74">
        <v>0</v>
      </c>
      <c r="G87" s="75">
        <v>1440</v>
      </c>
      <c r="H87" s="75">
        <v>0</v>
      </c>
      <c r="I87" s="75">
        <v>0</v>
      </c>
      <c r="J87" s="75">
        <v>0</v>
      </c>
      <c r="K87" s="75">
        <f t="shared" si="2"/>
        <v>123570</v>
      </c>
      <c r="L87" s="58"/>
    </row>
    <row r="88" spans="1:12" s="34" customFormat="1" ht="18.75" customHeight="1" x14ac:dyDescent="0.25">
      <c r="A88" s="57"/>
      <c r="B88" s="70" t="s">
        <v>84</v>
      </c>
      <c r="C88" s="72">
        <v>253417.5</v>
      </c>
      <c r="D88" s="72">
        <v>0</v>
      </c>
      <c r="E88" s="73">
        <v>0</v>
      </c>
      <c r="F88" s="73">
        <v>476582.15990000003</v>
      </c>
      <c r="G88" s="73">
        <v>93735</v>
      </c>
      <c r="H88" s="73">
        <v>0</v>
      </c>
      <c r="I88" s="73">
        <v>0</v>
      </c>
      <c r="J88" s="73">
        <v>0</v>
      </c>
      <c r="K88" s="73">
        <f t="shared" si="2"/>
        <v>823734.65990000009</v>
      </c>
      <c r="L88" s="58"/>
    </row>
    <row r="89" spans="1:12" s="34" customFormat="1" ht="18.75" customHeight="1" x14ac:dyDescent="0.25">
      <c r="A89" s="57"/>
      <c r="B89" s="71" t="s">
        <v>85</v>
      </c>
      <c r="C89" s="74">
        <v>367454.67</v>
      </c>
      <c r="D89" s="74">
        <v>0</v>
      </c>
      <c r="E89" s="75">
        <v>8164</v>
      </c>
      <c r="F89" s="74">
        <v>42394.8</v>
      </c>
      <c r="G89" s="75">
        <v>21408.38</v>
      </c>
      <c r="H89" s="75">
        <v>0</v>
      </c>
      <c r="I89" s="75">
        <v>0</v>
      </c>
      <c r="J89" s="75">
        <v>0</v>
      </c>
      <c r="K89" s="75">
        <f t="shared" si="2"/>
        <v>439421.85</v>
      </c>
      <c r="L89" s="58"/>
    </row>
    <row r="90" spans="1:12" s="34" customFormat="1" ht="18.75" customHeight="1" x14ac:dyDescent="0.25">
      <c r="A90" s="57"/>
      <c r="B90" s="70" t="s">
        <v>86</v>
      </c>
      <c r="C90" s="72">
        <v>182999.74</v>
      </c>
      <c r="D90" s="72">
        <v>0</v>
      </c>
      <c r="E90" s="73">
        <v>47364.47</v>
      </c>
      <c r="F90" s="73">
        <v>82057.5</v>
      </c>
      <c r="G90" s="73">
        <v>51599.87</v>
      </c>
      <c r="H90" s="73">
        <v>0</v>
      </c>
      <c r="I90" s="73">
        <v>0</v>
      </c>
      <c r="J90" s="73">
        <v>0</v>
      </c>
      <c r="K90" s="73">
        <f t="shared" si="2"/>
        <v>364021.57999999996</v>
      </c>
      <c r="L90" s="58"/>
    </row>
    <row r="91" spans="1:12" s="34" customFormat="1" ht="18.75" customHeight="1" x14ac:dyDescent="0.25">
      <c r="A91" s="57"/>
      <c r="B91" s="71" t="s">
        <v>87</v>
      </c>
      <c r="C91" s="74">
        <v>168072.81</v>
      </c>
      <c r="D91" s="74">
        <v>0</v>
      </c>
      <c r="E91" s="75">
        <v>20183</v>
      </c>
      <c r="F91" s="74">
        <v>13644.15</v>
      </c>
      <c r="G91" s="75">
        <v>0</v>
      </c>
      <c r="H91" s="75">
        <v>0</v>
      </c>
      <c r="I91" s="75">
        <v>0</v>
      </c>
      <c r="J91" s="75">
        <v>0</v>
      </c>
      <c r="K91" s="75">
        <f t="shared" si="2"/>
        <v>201899.96</v>
      </c>
      <c r="L91" s="58"/>
    </row>
    <row r="92" spans="1:12" s="34" customFormat="1" ht="18.75" customHeight="1" x14ac:dyDescent="0.25">
      <c r="A92" s="57"/>
      <c r="B92" s="70" t="s">
        <v>88</v>
      </c>
      <c r="C92" s="72">
        <v>1200.02</v>
      </c>
      <c r="D92" s="72">
        <v>0</v>
      </c>
      <c r="E92" s="73">
        <v>423.73</v>
      </c>
      <c r="F92" s="73">
        <v>0</v>
      </c>
      <c r="G92" s="73">
        <v>41075.5</v>
      </c>
      <c r="H92" s="73">
        <v>0</v>
      </c>
      <c r="I92" s="73">
        <v>0</v>
      </c>
      <c r="J92" s="73">
        <v>0</v>
      </c>
      <c r="K92" s="73">
        <f t="shared" si="2"/>
        <v>42699.25</v>
      </c>
      <c r="L92" s="58"/>
    </row>
    <row r="93" spans="1:12" s="34" customFormat="1" ht="18.75" customHeight="1" x14ac:dyDescent="0.25">
      <c r="A93" s="57"/>
      <c r="B93" s="71" t="s">
        <v>89</v>
      </c>
      <c r="C93" s="74">
        <v>93080</v>
      </c>
      <c r="D93" s="74">
        <v>0</v>
      </c>
      <c r="E93" s="75">
        <v>89556.73</v>
      </c>
      <c r="F93" s="74">
        <v>1864.8</v>
      </c>
      <c r="G93" s="75">
        <v>139409.23000000001</v>
      </c>
      <c r="H93" s="75">
        <v>0</v>
      </c>
      <c r="I93" s="75">
        <v>0</v>
      </c>
      <c r="J93" s="75">
        <v>0</v>
      </c>
      <c r="K93" s="75">
        <f t="shared" si="2"/>
        <v>323910.76</v>
      </c>
      <c r="L93" s="58"/>
    </row>
    <row r="94" spans="1:12" s="34" customFormat="1" ht="18.75" customHeight="1" x14ac:dyDescent="0.25">
      <c r="A94" s="57"/>
      <c r="B94" s="70" t="s">
        <v>90</v>
      </c>
      <c r="C94" s="72">
        <v>0</v>
      </c>
      <c r="D94" s="72">
        <v>0</v>
      </c>
      <c r="E94" s="73">
        <v>0</v>
      </c>
      <c r="F94" s="73">
        <v>83989.899900000004</v>
      </c>
      <c r="G94" s="73">
        <v>0</v>
      </c>
      <c r="H94" s="73">
        <v>0</v>
      </c>
      <c r="I94" s="73">
        <v>0</v>
      </c>
      <c r="J94" s="73">
        <v>0</v>
      </c>
      <c r="K94" s="73">
        <f t="shared" si="2"/>
        <v>83989.899900000004</v>
      </c>
      <c r="L94" s="58"/>
    </row>
    <row r="95" spans="1:12" s="34" customFormat="1" ht="18.75" customHeight="1" x14ac:dyDescent="0.25">
      <c r="A95" s="57"/>
      <c r="B95" s="71" t="s">
        <v>91</v>
      </c>
      <c r="C95" s="74">
        <v>0</v>
      </c>
      <c r="D95" s="74">
        <v>0</v>
      </c>
      <c r="E95" s="75">
        <v>0</v>
      </c>
      <c r="F95" s="74">
        <v>3360.8</v>
      </c>
      <c r="G95" s="75">
        <v>0</v>
      </c>
      <c r="H95" s="75">
        <v>0</v>
      </c>
      <c r="I95" s="75">
        <v>0</v>
      </c>
      <c r="J95" s="75">
        <v>0</v>
      </c>
      <c r="K95" s="75">
        <f t="shared" si="2"/>
        <v>3360.8</v>
      </c>
      <c r="L95" s="58"/>
    </row>
    <row r="96" spans="1:12" s="34" customFormat="1" ht="18.75" customHeight="1" x14ac:dyDescent="0.25">
      <c r="A96" s="57"/>
      <c r="B96" s="70" t="s">
        <v>109</v>
      </c>
      <c r="C96" s="72">
        <v>0</v>
      </c>
      <c r="D96" s="72">
        <v>0</v>
      </c>
      <c r="E96" s="73">
        <v>0</v>
      </c>
      <c r="F96" s="73">
        <v>73555.7</v>
      </c>
      <c r="G96" s="73">
        <v>0</v>
      </c>
      <c r="H96" s="73">
        <v>0</v>
      </c>
      <c r="I96" s="73">
        <v>0</v>
      </c>
      <c r="J96" s="73">
        <v>0</v>
      </c>
      <c r="K96" s="73">
        <f t="shared" si="2"/>
        <v>73555.7</v>
      </c>
      <c r="L96" s="58"/>
    </row>
    <row r="97" spans="1:12" s="34" customFormat="1" ht="18.75" customHeight="1" x14ac:dyDescent="0.25">
      <c r="A97" s="57"/>
      <c r="B97" s="71" t="s">
        <v>92</v>
      </c>
      <c r="C97" s="74">
        <v>466090</v>
      </c>
      <c r="D97" s="74">
        <v>0</v>
      </c>
      <c r="E97" s="75">
        <v>25727.18</v>
      </c>
      <c r="F97" s="74">
        <v>179951.12</v>
      </c>
      <c r="G97" s="75">
        <v>0</v>
      </c>
      <c r="H97" s="75">
        <v>0</v>
      </c>
      <c r="I97" s="75">
        <v>2880</v>
      </c>
      <c r="J97" s="75">
        <v>0</v>
      </c>
      <c r="K97" s="75">
        <f t="shared" si="2"/>
        <v>674648.3</v>
      </c>
      <c r="L97" s="58"/>
    </row>
    <row r="98" spans="1:12" s="34" customFormat="1" ht="18.75" customHeight="1" x14ac:dyDescent="0.25">
      <c r="A98" s="57"/>
      <c r="B98" s="70" t="s">
        <v>93</v>
      </c>
      <c r="C98" s="72">
        <v>15000</v>
      </c>
      <c r="D98" s="72">
        <v>0</v>
      </c>
      <c r="E98" s="73">
        <v>0</v>
      </c>
      <c r="F98" s="73">
        <v>52385</v>
      </c>
      <c r="G98" s="73">
        <v>0</v>
      </c>
      <c r="H98" s="73">
        <v>0</v>
      </c>
      <c r="I98" s="73">
        <v>0</v>
      </c>
      <c r="J98" s="73">
        <v>0</v>
      </c>
      <c r="K98" s="73">
        <f t="shared" si="2"/>
        <v>67385</v>
      </c>
      <c r="L98" s="58"/>
    </row>
    <row r="99" spans="1:12" s="34" customFormat="1" ht="18.75" customHeight="1" x14ac:dyDescent="0.25">
      <c r="A99" s="57"/>
      <c r="B99" s="71" t="s">
        <v>94</v>
      </c>
      <c r="C99" s="74">
        <v>90000</v>
      </c>
      <c r="D99" s="74">
        <v>0</v>
      </c>
      <c r="E99" s="75">
        <v>0</v>
      </c>
      <c r="F99" s="74">
        <v>1890</v>
      </c>
      <c r="G99" s="75">
        <v>0</v>
      </c>
      <c r="H99" s="75">
        <v>0</v>
      </c>
      <c r="I99" s="75">
        <v>0</v>
      </c>
      <c r="J99" s="75">
        <v>0</v>
      </c>
      <c r="K99" s="75">
        <f t="shared" si="2"/>
        <v>91890</v>
      </c>
      <c r="L99" s="58"/>
    </row>
    <row r="100" spans="1:12" s="34" customFormat="1" ht="18.75" customHeight="1" x14ac:dyDescent="0.25">
      <c r="A100" s="57"/>
      <c r="B100" s="70" t="s">
        <v>95</v>
      </c>
      <c r="C100" s="72">
        <v>189788</v>
      </c>
      <c r="D100" s="72">
        <v>0</v>
      </c>
      <c r="E100" s="73">
        <v>4257.3900000000003</v>
      </c>
      <c r="F100" s="73">
        <v>50946.35</v>
      </c>
      <c r="G100" s="73">
        <v>67112.539999999994</v>
      </c>
      <c r="H100" s="73">
        <v>0</v>
      </c>
      <c r="I100" s="73">
        <v>0</v>
      </c>
      <c r="J100" s="73">
        <v>0</v>
      </c>
      <c r="K100" s="73">
        <f t="shared" ref="K100:K111" si="3">+C100+D100+E100+F100+G100+H100+I100+J100</f>
        <v>312104.28000000003</v>
      </c>
      <c r="L100" s="58"/>
    </row>
    <row r="101" spans="1:12" s="34" customFormat="1" ht="18.75" customHeight="1" x14ac:dyDescent="0.25">
      <c r="A101" s="57"/>
      <c r="B101" s="71" t="s">
        <v>96</v>
      </c>
      <c r="C101" s="74">
        <v>16504.819899999999</v>
      </c>
      <c r="D101" s="74">
        <v>0</v>
      </c>
      <c r="E101" s="75">
        <v>97593.32</v>
      </c>
      <c r="F101" s="74">
        <v>34111.300000000003</v>
      </c>
      <c r="G101" s="75">
        <v>0</v>
      </c>
      <c r="H101" s="75">
        <v>0</v>
      </c>
      <c r="I101" s="75">
        <v>0</v>
      </c>
      <c r="J101" s="75">
        <v>0</v>
      </c>
      <c r="K101" s="75">
        <f t="shared" si="3"/>
        <v>148209.4399</v>
      </c>
      <c r="L101" s="58"/>
    </row>
    <row r="102" spans="1:12" s="34" customFormat="1" ht="18.75" customHeight="1" x14ac:dyDescent="0.25">
      <c r="A102" s="57"/>
      <c r="B102" s="70" t="s">
        <v>97</v>
      </c>
      <c r="C102" s="72">
        <v>1200</v>
      </c>
      <c r="D102" s="72">
        <v>0</v>
      </c>
      <c r="E102" s="73">
        <v>15000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f t="shared" si="3"/>
        <v>16200</v>
      </c>
      <c r="L102" s="58"/>
    </row>
    <row r="103" spans="1:12" s="34" customFormat="1" ht="18.75" customHeight="1" x14ac:dyDescent="0.25">
      <c r="A103" s="57"/>
      <c r="B103" s="71" t="s">
        <v>98</v>
      </c>
      <c r="C103" s="74">
        <v>23046</v>
      </c>
      <c r="D103" s="74">
        <v>0</v>
      </c>
      <c r="E103" s="75">
        <v>4500</v>
      </c>
      <c r="F103" s="74">
        <v>29418.73</v>
      </c>
      <c r="G103" s="75">
        <v>0</v>
      </c>
      <c r="H103" s="75">
        <v>0</v>
      </c>
      <c r="I103" s="75">
        <v>0</v>
      </c>
      <c r="J103" s="75">
        <v>0</v>
      </c>
      <c r="K103" s="75">
        <f t="shared" si="3"/>
        <v>56964.729999999996</v>
      </c>
      <c r="L103" s="58"/>
    </row>
    <row r="104" spans="1:12" s="34" customFormat="1" ht="18.75" customHeight="1" x14ac:dyDescent="0.25">
      <c r="A104" s="57"/>
      <c r="B104" s="70" t="s">
        <v>99</v>
      </c>
      <c r="C104" s="72">
        <v>76430.5</v>
      </c>
      <c r="D104" s="72">
        <v>0</v>
      </c>
      <c r="E104" s="73">
        <v>0</v>
      </c>
      <c r="F104" s="73">
        <v>1864.8</v>
      </c>
      <c r="G104" s="73">
        <v>0</v>
      </c>
      <c r="H104" s="73">
        <v>0</v>
      </c>
      <c r="I104" s="73">
        <v>12710.15</v>
      </c>
      <c r="J104" s="73">
        <v>3000</v>
      </c>
      <c r="K104" s="73">
        <f t="shared" si="3"/>
        <v>94005.45</v>
      </c>
      <c r="L104" s="58"/>
    </row>
    <row r="105" spans="1:12" s="34" customFormat="1" ht="18.75" customHeight="1" x14ac:dyDescent="0.25">
      <c r="A105" s="57"/>
      <c r="B105" s="71" t="s">
        <v>100</v>
      </c>
      <c r="C105" s="74">
        <v>8900</v>
      </c>
      <c r="D105" s="74">
        <v>0</v>
      </c>
      <c r="E105" s="75">
        <v>942</v>
      </c>
      <c r="F105" s="74">
        <v>28026</v>
      </c>
      <c r="G105" s="75">
        <v>0</v>
      </c>
      <c r="H105" s="75">
        <v>0</v>
      </c>
      <c r="I105" s="75">
        <v>0</v>
      </c>
      <c r="J105" s="75">
        <v>0</v>
      </c>
      <c r="K105" s="75">
        <f t="shared" si="3"/>
        <v>37868</v>
      </c>
      <c r="L105" s="58"/>
    </row>
    <row r="106" spans="1:12" s="34" customFormat="1" ht="18.75" customHeight="1" x14ac:dyDescent="0.25">
      <c r="A106" s="57"/>
      <c r="B106" s="70" t="s">
        <v>101</v>
      </c>
      <c r="C106" s="72">
        <v>68047.460000000006</v>
      </c>
      <c r="D106" s="72">
        <v>0</v>
      </c>
      <c r="E106" s="73">
        <v>0</v>
      </c>
      <c r="F106" s="73">
        <v>103700</v>
      </c>
      <c r="G106" s="73">
        <v>102373.27</v>
      </c>
      <c r="H106" s="73">
        <v>0</v>
      </c>
      <c r="I106" s="73">
        <v>0</v>
      </c>
      <c r="J106" s="73">
        <v>0</v>
      </c>
      <c r="K106" s="73">
        <f t="shared" si="3"/>
        <v>274120.73000000004</v>
      </c>
      <c r="L106" s="58"/>
    </row>
    <row r="107" spans="1:12" s="34" customFormat="1" ht="18.75" customHeight="1" x14ac:dyDescent="0.25">
      <c r="A107" s="57"/>
      <c r="B107" s="71" t="s">
        <v>102</v>
      </c>
      <c r="C107" s="74">
        <v>0</v>
      </c>
      <c r="D107" s="74">
        <v>0</v>
      </c>
      <c r="E107" s="75">
        <v>0</v>
      </c>
      <c r="F107" s="74">
        <v>7264.8</v>
      </c>
      <c r="G107" s="75">
        <v>0</v>
      </c>
      <c r="H107" s="75">
        <v>0</v>
      </c>
      <c r="I107" s="75">
        <v>0</v>
      </c>
      <c r="J107" s="75">
        <v>0</v>
      </c>
      <c r="K107" s="75">
        <f t="shared" si="3"/>
        <v>7264.8</v>
      </c>
      <c r="L107" s="58"/>
    </row>
    <row r="108" spans="1:12" s="34" customFormat="1" ht="18.75" customHeight="1" x14ac:dyDescent="0.25">
      <c r="A108" s="57"/>
      <c r="B108" s="70" t="s">
        <v>103</v>
      </c>
      <c r="C108" s="72">
        <v>51796</v>
      </c>
      <c r="D108" s="72">
        <v>0</v>
      </c>
      <c r="E108" s="73">
        <v>18449</v>
      </c>
      <c r="F108" s="73">
        <v>1200</v>
      </c>
      <c r="G108" s="73">
        <v>0</v>
      </c>
      <c r="H108" s="73">
        <v>0</v>
      </c>
      <c r="I108" s="73">
        <v>0</v>
      </c>
      <c r="J108" s="73">
        <v>0</v>
      </c>
      <c r="K108" s="73">
        <f t="shared" si="3"/>
        <v>71445</v>
      </c>
      <c r="L108" s="58"/>
    </row>
    <row r="109" spans="1:12" s="34" customFormat="1" ht="18.75" customHeight="1" x14ac:dyDescent="0.25">
      <c r="A109" s="57"/>
      <c r="B109" s="71" t="s">
        <v>104</v>
      </c>
      <c r="C109" s="74">
        <v>332317.81</v>
      </c>
      <c r="D109" s="74">
        <v>0</v>
      </c>
      <c r="E109" s="75">
        <v>104008</v>
      </c>
      <c r="F109" s="74">
        <v>0</v>
      </c>
      <c r="G109" s="75">
        <v>35937.410000000003</v>
      </c>
      <c r="H109" s="75">
        <v>0</v>
      </c>
      <c r="I109" s="75">
        <v>147706.31</v>
      </c>
      <c r="J109" s="75">
        <v>0</v>
      </c>
      <c r="K109" s="75">
        <f t="shared" si="3"/>
        <v>619969.53</v>
      </c>
      <c r="L109" s="58"/>
    </row>
    <row r="110" spans="1:12" s="34" customFormat="1" ht="18.75" customHeight="1" x14ac:dyDescent="0.25">
      <c r="A110" s="57"/>
      <c r="B110" s="70" t="s">
        <v>105</v>
      </c>
      <c r="C110" s="72">
        <v>40000</v>
      </c>
      <c r="D110" s="72">
        <v>0</v>
      </c>
      <c r="E110" s="73">
        <v>0</v>
      </c>
      <c r="F110" s="73">
        <f>157519.09+20000</f>
        <v>177519.09</v>
      </c>
      <c r="G110" s="73">
        <v>569702.49</v>
      </c>
      <c r="H110" s="73">
        <v>0</v>
      </c>
      <c r="I110" s="73">
        <v>0</v>
      </c>
      <c r="J110" s="73">
        <v>0</v>
      </c>
      <c r="K110" s="73">
        <f t="shared" si="3"/>
        <v>787221.58</v>
      </c>
      <c r="L110" s="58"/>
    </row>
    <row r="111" spans="1:12" s="34" customFormat="1" ht="18.75" customHeight="1" x14ac:dyDescent="0.25">
      <c r="A111" s="57"/>
      <c r="B111" s="71" t="s">
        <v>106</v>
      </c>
      <c r="C111" s="74">
        <v>469127.2599</v>
      </c>
      <c r="D111" s="75">
        <v>13414.9</v>
      </c>
      <c r="E111" s="75">
        <v>10018</v>
      </c>
      <c r="F111" s="74">
        <v>122932.96</v>
      </c>
      <c r="G111" s="75">
        <v>0</v>
      </c>
      <c r="H111" s="75">
        <v>0</v>
      </c>
      <c r="I111" s="75">
        <v>-100</v>
      </c>
      <c r="J111" s="75">
        <v>0</v>
      </c>
      <c r="K111" s="75">
        <f t="shared" si="3"/>
        <v>615393.11990000005</v>
      </c>
      <c r="L111" s="58"/>
    </row>
    <row r="112" spans="1:12" s="35" customFormat="1" ht="18.75" customHeight="1" x14ac:dyDescent="0.25">
      <c r="A112" s="59"/>
      <c r="B112" s="76" t="s">
        <v>110</v>
      </c>
      <c r="C112" s="77">
        <f t="shared" ref="C112:K112" si="4">SUM(C6:C111)</f>
        <v>21036076.349399991</v>
      </c>
      <c r="D112" s="78">
        <f t="shared" si="4"/>
        <v>142843.17989999999</v>
      </c>
      <c r="E112" s="78">
        <f t="shared" si="4"/>
        <v>2947883.4898999999</v>
      </c>
      <c r="F112" s="78">
        <f t="shared" si="4"/>
        <v>20448698.429200012</v>
      </c>
      <c r="G112" s="78">
        <f t="shared" si="4"/>
        <v>10755405.319499999</v>
      </c>
      <c r="H112" s="78">
        <f t="shared" si="4"/>
        <v>7595840.1299999999</v>
      </c>
      <c r="I112" s="78">
        <f t="shared" si="4"/>
        <v>420497.68990000006</v>
      </c>
      <c r="J112" s="78">
        <f t="shared" si="4"/>
        <v>253574.79989999998</v>
      </c>
      <c r="K112" s="78">
        <f t="shared" si="4"/>
        <v>63600819.387700006</v>
      </c>
      <c r="L112" s="60"/>
    </row>
    <row r="113" spans="1:12" x14ac:dyDescent="0.2">
      <c r="A113" s="61"/>
      <c r="B113" s="79" t="s">
        <v>124</v>
      </c>
      <c r="C113" s="62"/>
      <c r="D113" s="62"/>
      <c r="E113" s="62"/>
      <c r="F113" s="62"/>
      <c r="G113" s="62"/>
      <c r="H113" s="62"/>
      <c r="I113" s="62"/>
      <c r="J113" s="62"/>
      <c r="K113" s="63"/>
      <c r="L113" s="64"/>
    </row>
    <row r="114" spans="1:12" x14ac:dyDescent="0.2">
      <c r="A114" s="61"/>
      <c r="B114" s="79" t="s">
        <v>126</v>
      </c>
      <c r="C114" s="62"/>
      <c r="D114" s="62"/>
      <c r="E114" s="62"/>
      <c r="F114" s="62"/>
      <c r="G114" s="62"/>
      <c r="H114" s="62"/>
      <c r="I114" s="62"/>
      <c r="J114" s="62"/>
      <c r="K114" s="63"/>
      <c r="L114" s="64"/>
    </row>
    <row r="115" spans="1:12" ht="3" customHeight="1" x14ac:dyDescent="0.2">
      <c r="A115" s="65"/>
      <c r="B115" s="66"/>
      <c r="C115" s="67"/>
      <c r="D115" s="67"/>
      <c r="E115" s="67"/>
      <c r="F115" s="67"/>
      <c r="G115" s="67"/>
      <c r="H115" s="67"/>
      <c r="I115" s="67"/>
      <c r="J115" s="67"/>
      <c r="K115" s="68"/>
      <c r="L115" s="69"/>
    </row>
    <row r="120" spans="1:12" x14ac:dyDescent="0.2">
      <c r="B120" s="2"/>
      <c r="C120" s="3"/>
      <c r="G120" s="87"/>
      <c r="J120" s="3"/>
    </row>
    <row r="121" spans="1:12" x14ac:dyDescent="0.2">
      <c r="B121" s="2"/>
      <c r="C121" s="3"/>
      <c r="G121" s="87"/>
      <c r="J121" s="3"/>
    </row>
    <row r="122" spans="1:12" x14ac:dyDescent="0.2">
      <c r="B122" s="2"/>
      <c r="C122" s="3"/>
      <c r="G122" s="87"/>
      <c r="J122" s="3"/>
    </row>
    <row r="123" spans="1:12" x14ac:dyDescent="0.2">
      <c r="B123" s="2"/>
      <c r="C123" s="3"/>
      <c r="G123" s="87"/>
      <c r="J123" s="3"/>
    </row>
    <row r="124" spans="1:12" x14ac:dyDescent="0.2">
      <c r="B124" s="2"/>
      <c r="C124" s="3"/>
      <c r="G124" s="87"/>
      <c r="J124" s="3"/>
    </row>
    <row r="125" spans="1:12" x14ac:dyDescent="0.2">
      <c r="B125" s="2"/>
      <c r="C125" s="3"/>
      <c r="G125" s="87"/>
      <c r="J125" s="3"/>
    </row>
    <row r="126" spans="1:12" x14ac:dyDescent="0.2">
      <c r="B126" s="2"/>
      <c r="C126" s="3"/>
      <c r="G126" s="87"/>
      <c r="J126" s="3"/>
    </row>
  </sheetData>
  <mergeCells count="2">
    <mergeCell ref="B1:G1"/>
    <mergeCell ref="B2:G2"/>
  </mergeCells>
  <pageMargins left="0.7" right="0.7" top="0.22" bottom="0.27" header="0.3" footer="0.25"/>
  <pageSetup paperSize="8" orientation="landscape" r:id="rId1"/>
  <webPublishItems count="1">
    <webPublishItem id="31742" divId="232_31742" sourceType="sheet" destinationFile="G:\APAE\APAE-COMU\Estadístiques internes\LLIBREDA\Lldades 2012\taules\Apartat 2\23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7"/>
  <sheetViews>
    <sheetView topLeftCell="A106" zoomScale="80" zoomScaleNormal="80" workbookViewId="0">
      <selection activeCell="B120" sqref="B120:D127"/>
    </sheetView>
  </sheetViews>
  <sheetFormatPr baseColWidth="10" defaultRowHeight="12.75" x14ac:dyDescent="0.2"/>
  <cols>
    <col min="1" max="1" width="31.28515625" style="5" customWidth="1"/>
    <col min="2" max="2" width="4.42578125" style="2" bestFit="1" customWidth="1"/>
    <col min="3" max="3" width="16.5703125" style="2" bestFit="1" customWidth="1"/>
    <col min="4" max="4" width="16.5703125" style="3" bestFit="1" customWidth="1"/>
    <col min="5" max="5" width="13.85546875" style="2" bestFit="1" customWidth="1"/>
    <col min="6" max="6" width="5.7109375" style="16" customWidth="1"/>
    <col min="7" max="7" width="15.5703125" style="2" bestFit="1" customWidth="1"/>
    <col min="8" max="8" width="5" style="3" bestFit="1" customWidth="1"/>
    <col min="9" max="9" width="16.5703125" style="2" bestFit="1" customWidth="1"/>
    <col min="10" max="10" width="5" style="3" bestFit="1" customWidth="1"/>
    <col min="11" max="11" width="16.5703125" style="2" bestFit="1" customWidth="1"/>
    <col min="12" max="12" width="3.7109375" style="3" bestFit="1" customWidth="1"/>
    <col min="13" max="13" width="15.5703125" style="2" bestFit="1" customWidth="1"/>
    <col min="14" max="14" width="3.7109375" style="3" bestFit="1" customWidth="1"/>
    <col min="15" max="15" width="15.5703125" style="2" bestFit="1" customWidth="1"/>
    <col min="16" max="16" width="3.7109375" style="4" bestFit="1" customWidth="1"/>
    <col min="17" max="17" width="15.5703125" style="2" bestFit="1" customWidth="1"/>
    <col min="18" max="18" width="9.28515625" style="3" bestFit="1" customWidth="1"/>
    <col min="19" max="19" width="18.7109375" style="3" bestFit="1" customWidth="1"/>
    <col min="20" max="16384" width="11.42578125" style="3"/>
  </cols>
  <sheetData>
    <row r="2" spans="1:19" x14ac:dyDescent="0.2">
      <c r="A2" s="1" t="s">
        <v>0</v>
      </c>
    </row>
    <row r="5" spans="1:19" s="7" customFormat="1" ht="31.5" customHeight="1" x14ac:dyDescent="0.25">
      <c r="A5" s="83" t="s">
        <v>119</v>
      </c>
      <c r="B5" s="84" t="s">
        <v>115</v>
      </c>
      <c r="C5" s="84"/>
      <c r="D5" s="84" t="s">
        <v>117</v>
      </c>
      <c r="E5" s="84"/>
      <c r="F5" s="84" t="s">
        <v>118</v>
      </c>
      <c r="G5" s="84"/>
      <c r="H5" s="85" t="s">
        <v>116</v>
      </c>
      <c r="I5" s="85"/>
      <c r="J5" s="86" t="s">
        <v>113</v>
      </c>
      <c r="K5" s="86"/>
      <c r="L5" s="86"/>
      <c r="M5" s="86"/>
      <c r="N5" s="82" t="s">
        <v>111</v>
      </c>
      <c r="O5" s="82"/>
      <c r="P5" s="82" t="s">
        <v>114</v>
      </c>
      <c r="Q5" s="82"/>
      <c r="R5" s="82" t="s">
        <v>110</v>
      </c>
      <c r="S5" s="82"/>
    </row>
    <row r="6" spans="1:19" s="8" customFormat="1" ht="25.5" x14ac:dyDescent="0.25">
      <c r="A6" s="83"/>
      <c r="B6" s="9" t="s">
        <v>1</v>
      </c>
      <c r="C6" s="10" t="s">
        <v>2</v>
      </c>
      <c r="D6" s="9" t="s">
        <v>1</v>
      </c>
      <c r="E6" s="10" t="s">
        <v>2</v>
      </c>
      <c r="F6" s="17" t="s">
        <v>1</v>
      </c>
      <c r="G6" s="10" t="s">
        <v>2</v>
      </c>
      <c r="H6" s="11" t="s">
        <v>1</v>
      </c>
      <c r="I6" s="12" t="s">
        <v>2</v>
      </c>
      <c r="J6" s="13" t="s">
        <v>1</v>
      </c>
      <c r="K6" s="14" t="s">
        <v>2</v>
      </c>
      <c r="L6" s="13" t="s">
        <v>1</v>
      </c>
      <c r="M6" s="15" t="s">
        <v>112</v>
      </c>
      <c r="N6" s="9" t="s">
        <v>1</v>
      </c>
      <c r="O6" s="10" t="s">
        <v>2</v>
      </c>
      <c r="P6" s="9" t="s">
        <v>1</v>
      </c>
      <c r="Q6" s="10" t="s">
        <v>2</v>
      </c>
      <c r="R6" s="9" t="s">
        <v>1</v>
      </c>
      <c r="S6" s="10" t="s">
        <v>2</v>
      </c>
    </row>
    <row r="7" spans="1:19" s="6" customFormat="1" ht="18.75" customHeight="1" x14ac:dyDescent="0.25">
      <c r="A7" s="18" t="s">
        <v>3</v>
      </c>
      <c r="B7" s="19">
        <v>1</v>
      </c>
      <c r="C7" s="20">
        <v>3637.75</v>
      </c>
      <c r="D7" s="21"/>
      <c r="E7" s="22"/>
      <c r="F7" s="23"/>
      <c r="G7" s="22"/>
      <c r="H7" s="21"/>
      <c r="I7" s="22"/>
      <c r="J7" s="21"/>
      <c r="K7" s="22"/>
      <c r="L7" s="21"/>
      <c r="M7" s="22"/>
      <c r="N7" s="21"/>
      <c r="O7" s="22"/>
      <c r="P7" s="24"/>
      <c r="Q7" s="22"/>
      <c r="R7" s="25">
        <f>+B7+D7+F7+H7+J7+L7+N7+P7</f>
        <v>1</v>
      </c>
      <c r="S7" s="22">
        <f>+C7+E7+G7+I7+K7+M7+O7+Q7</f>
        <v>3637.75</v>
      </c>
    </row>
    <row r="8" spans="1:19" s="6" customFormat="1" ht="18.75" customHeight="1" x14ac:dyDescent="0.25">
      <c r="A8" s="26" t="s">
        <v>4</v>
      </c>
      <c r="B8" s="27">
        <v>7</v>
      </c>
      <c r="C8" s="28">
        <v>124356.93</v>
      </c>
      <c r="D8" s="29"/>
      <c r="E8" s="30"/>
      <c r="F8" s="31"/>
      <c r="G8" s="30"/>
      <c r="H8" s="27">
        <v>1</v>
      </c>
      <c r="I8" s="28">
        <v>8000</v>
      </c>
      <c r="J8" s="29"/>
      <c r="K8" s="30"/>
      <c r="L8" s="29"/>
      <c r="M8" s="30"/>
      <c r="N8" s="29"/>
      <c r="O8" s="30"/>
      <c r="P8" s="32">
        <v>1</v>
      </c>
      <c r="Q8" s="28">
        <v>240000</v>
      </c>
      <c r="R8" s="33">
        <f t="shared" ref="R8:S71" si="0">+B8+D8+F8+H8+J8+L8+N8+P8</f>
        <v>9</v>
      </c>
      <c r="S8" s="30">
        <f t="shared" si="0"/>
        <v>372356.93</v>
      </c>
    </row>
    <row r="9" spans="1:19" s="6" customFormat="1" ht="18.75" customHeight="1" x14ac:dyDescent="0.25">
      <c r="A9" s="18" t="s">
        <v>5</v>
      </c>
      <c r="B9" s="19">
        <v>7</v>
      </c>
      <c r="C9" s="20">
        <v>67103.679999999993</v>
      </c>
      <c r="D9" s="21"/>
      <c r="E9" s="22"/>
      <c r="F9" s="23">
        <v>1</v>
      </c>
      <c r="G9" s="22">
        <v>31552.5</v>
      </c>
      <c r="H9" s="21">
        <v>6</v>
      </c>
      <c r="I9" s="22">
        <v>333300.25</v>
      </c>
      <c r="J9" s="21"/>
      <c r="K9" s="22"/>
      <c r="L9" s="21"/>
      <c r="M9" s="22"/>
      <c r="N9" s="21"/>
      <c r="O9" s="22"/>
      <c r="P9" s="24"/>
      <c r="Q9" s="22"/>
      <c r="R9" s="25">
        <f t="shared" si="0"/>
        <v>14</v>
      </c>
      <c r="S9" s="22">
        <f t="shared" si="0"/>
        <v>431956.43</v>
      </c>
    </row>
    <row r="10" spans="1:19" s="6" customFormat="1" ht="18.75" customHeight="1" x14ac:dyDescent="0.25">
      <c r="A10" s="26" t="s">
        <v>6</v>
      </c>
      <c r="B10" s="27">
        <v>5</v>
      </c>
      <c r="C10" s="28">
        <v>57125.38</v>
      </c>
      <c r="D10" s="29"/>
      <c r="E10" s="30"/>
      <c r="F10" s="31"/>
      <c r="G10" s="30"/>
      <c r="H10" s="27">
        <v>4</v>
      </c>
      <c r="I10" s="28">
        <f>28727.49+79016</f>
        <v>107743.49</v>
      </c>
      <c r="J10" s="29"/>
      <c r="K10" s="30"/>
      <c r="L10" s="29"/>
      <c r="M10" s="30"/>
      <c r="N10" s="29"/>
      <c r="O10" s="30"/>
      <c r="P10" s="32"/>
      <c r="Q10" s="28"/>
      <c r="R10" s="33">
        <f t="shared" si="0"/>
        <v>9</v>
      </c>
      <c r="S10" s="30">
        <f t="shared" si="0"/>
        <v>164868.87</v>
      </c>
    </row>
    <row r="11" spans="1:19" s="6" customFormat="1" ht="18.75" customHeight="1" x14ac:dyDescent="0.25">
      <c r="A11" s="18" t="s">
        <v>120</v>
      </c>
      <c r="B11" s="19"/>
      <c r="C11" s="20"/>
      <c r="D11" s="21"/>
      <c r="E11" s="22"/>
      <c r="F11" s="23"/>
      <c r="G11" s="22"/>
      <c r="H11" s="21">
        <v>2</v>
      </c>
      <c r="I11" s="22">
        <v>30852.28</v>
      </c>
      <c r="J11" s="21"/>
      <c r="K11" s="22"/>
      <c r="L11" s="21"/>
      <c r="M11" s="22"/>
      <c r="N11" s="21"/>
      <c r="O11" s="22"/>
      <c r="P11" s="24"/>
      <c r="Q11" s="22"/>
      <c r="R11" s="25">
        <f t="shared" si="0"/>
        <v>2</v>
      </c>
      <c r="S11" s="22">
        <f t="shared" si="0"/>
        <v>30852.28</v>
      </c>
    </row>
    <row r="12" spans="1:19" s="6" customFormat="1" ht="18.75" customHeight="1" x14ac:dyDescent="0.25">
      <c r="A12" s="26" t="s">
        <v>7</v>
      </c>
      <c r="B12" s="27"/>
      <c r="C12" s="28"/>
      <c r="D12" s="29"/>
      <c r="E12" s="30"/>
      <c r="F12" s="31"/>
      <c r="G12" s="30"/>
      <c r="H12" s="27">
        <v>1</v>
      </c>
      <c r="I12" s="28">
        <v>5999.99</v>
      </c>
      <c r="J12" s="29"/>
      <c r="K12" s="30"/>
      <c r="L12" s="29"/>
      <c r="M12" s="30"/>
      <c r="N12" s="29"/>
      <c r="O12" s="30"/>
      <c r="P12" s="32"/>
      <c r="Q12" s="28"/>
      <c r="R12" s="33">
        <f t="shared" si="0"/>
        <v>1</v>
      </c>
      <c r="S12" s="30">
        <f t="shared" si="0"/>
        <v>5999.99</v>
      </c>
    </row>
    <row r="13" spans="1:19" s="6" customFormat="1" ht="18.75" customHeight="1" x14ac:dyDescent="0.25">
      <c r="A13" s="18" t="s">
        <v>8</v>
      </c>
      <c r="B13" s="19">
        <v>2</v>
      </c>
      <c r="C13" s="20">
        <v>57276.07</v>
      </c>
      <c r="D13" s="21"/>
      <c r="E13" s="22"/>
      <c r="F13" s="23"/>
      <c r="G13" s="22"/>
      <c r="H13" s="21"/>
      <c r="I13" s="22"/>
      <c r="J13" s="21"/>
      <c r="K13" s="22"/>
      <c r="L13" s="21"/>
      <c r="M13" s="22"/>
      <c r="N13" s="21"/>
      <c r="O13" s="22"/>
      <c r="P13" s="24"/>
      <c r="Q13" s="22"/>
      <c r="R13" s="25">
        <f t="shared" si="0"/>
        <v>2</v>
      </c>
      <c r="S13" s="22">
        <f t="shared" si="0"/>
        <v>57276.07</v>
      </c>
    </row>
    <row r="14" spans="1:19" s="6" customFormat="1" ht="18.75" customHeight="1" x14ac:dyDescent="0.25">
      <c r="A14" s="26" t="s">
        <v>9</v>
      </c>
      <c r="B14" s="27">
        <v>3</v>
      </c>
      <c r="C14" s="28">
        <v>5936.56</v>
      </c>
      <c r="D14" s="29">
        <v>3</v>
      </c>
      <c r="E14" s="30">
        <v>45423.1299</v>
      </c>
      <c r="F14" s="31">
        <v>1</v>
      </c>
      <c r="G14" s="30">
        <v>2829.92</v>
      </c>
      <c r="H14" s="27">
        <v>10</v>
      </c>
      <c r="I14" s="28">
        <v>831609</v>
      </c>
      <c r="J14" s="29"/>
      <c r="K14" s="30"/>
      <c r="L14" s="29"/>
      <c r="M14" s="30"/>
      <c r="N14" s="29"/>
      <c r="O14" s="30"/>
      <c r="P14" s="32">
        <v>2</v>
      </c>
      <c r="Q14" s="28">
        <v>1092.4399000000001</v>
      </c>
      <c r="R14" s="33">
        <f t="shared" si="0"/>
        <v>19</v>
      </c>
      <c r="S14" s="30">
        <f t="shared" si="0"/>
        <v>886891.04980000004</v>
      </c>
    </row>
    <row r="15" spans="1:19" s="6" customFormat="1" ht="18.75" customHeight="1" x14ac:dyDescent="0.25">
      <c r="A15" s="18" t="s">
        <v>10</v>
      </c>
      <c r="B15" s="19"/>
      <c r="C15" s="20"/>
      <c r="D15" s="21"/>
      <c r="E15" s="22"/>
      <c r="F15" s="23">
        <v>1</v>
      </c>
      <c r="G15" s="22">
        <v>18900</v>
      </c>
      <c r="H15" s="21"/>
      <c r="I15" s="22"/>
      <c r="J15" s="21"/>
      <c r="K15" s="22"/>
      <c r="L15" s="21"/>
      <c r="M15" s="22"/>
      <c r="N15" s="21"/>
      <c r="O15" s="22"/>
      <c r="P15" s="24"/>
      <c r="Q15" s="22"/>
      <c r="R15" s="25">
        <f t="shared" si="0"/>
        <v>1</v>
      </c>
      <c r="S15" s="22">
        <f t="shared" si="0"/>
        <v>18900</v>
      </c>
    </row>
    <row r="16" spans="1:19" s="6" customFormat="1" ht="18.75" customHeight="1" x14ac:dyDescent="0.25">
      <c r="A16" s="26" t="s">
        <v>11</v>
      </c>
      <c r="B16" s="27"/>
      <c r="C16" s="28"/>
      <c r="D16" s="29"/>
      <c r="E16" s="30"/>
      <c r="F16" s="31"/>
      <c r="G16" s="30"/>
      <c r="H16" s="27">
        <v>1</v>
      </c>
      <c r="I16" s="28">
        <v>9776</v>
      </c>
      <c r="J16" s="29"/>
      <c r="K16" s="30"/>
      <c r="L16" s="29"/>
      <c r="M16" s="30"/>
      <c r="N16" s="29"/>
      <c r="O16" s="30"/>
      <c r="P16" s="32"/>
      <c r="Q16" s="28"/>
      <c r="R16" s="33">
        <f t="shared" si="0"/>
        <v>1</v>
      </c>
      <c r="S16" s="30">
        <f t="shared" si="0"/>
        <v>9776</v>
      </c>
    </row>
    <row r="17" spans="1:19" s="6" customFormat="1" ht="18.75" customHeight="1" x14ac:dyDescent="0.25">
      <c r="A17" s="18" t="s">
        <v>12</v>
      </c>
      <c r="B17" s="19"/>
      <c r="C17" s="20"/>
      <c r="D17" s="21"/>
      <c r="E17" s="22"/>
      <c r="F17" s="23"/>
      <c r="G17" s="22"/>
      <c r="H17" s="21"/>
      <c r="I17" s="22"/>
      <c r="J17" s="21"/>
      <c r="K17" s="22"/>
      <c r="L17" s="21"/>
      <c r="M17" s="22"/>
      <c r="N17" s="21">
        <v>1</v>
      </c>
      <c r="O17" s="22">
        <v>1150</v>
      </c>
      <c r="P17" s="24"/>
      <c r="Q17" s="22"/>
      <c r="R17" s="25">
        <f t="shared" si="0"/>
        <v>1</v>
      </c>
      <c r="S17" s="22">
        <f t="shared" si="0"/>
        <v>1150</v>
      </c>
    </row>
    <row r="18" spans="1:19" s="6" customFormat="1" ht="18.75" customHeight="1" x14ac:dyDescent="0.25">
      <c r="A18" s="26" t="s">
        <v>13</v>
      </c>
      <c r="B18" s="27">
        <v>1</v>
      </c>
      <c r="C18" s="28">
        <v>12599.77</v>
      </c>
      <c r="D18" s="29"/>
      <c r="E18" s="30"/>
      <c r="F18" s="31"/>
      <c r="G18" s="30"/>
      <c r="H18" s="27"/>
      <c r="I18" s="28"/>
      <c r="J18" s="29"/>
      <c r="K18" s="30"/>
      <c r="L18" s="29"/>
      <c r="M18" s="30"/>
      <c r="N18" s="29"/>
      <c r="O18" s="30"/>
      <c r="P18" s="32"/>
      <c r="Q18" s="28"/>
      <c r="R18" s="33">
        <f t="shared" si="0"/>
        <v>1</v>
      </c>
      <c r="S18" s="30">
        <f t="shared" si="0"/>
        <v>12599.77</v>
      </c>
    </row>
    <row r="19" spans="1:19" s="6" customFormat="1" ht="18.75" customHeight="1" x14ac:dyDescent="0.25">
      <c r="A19" s="18" t="s">
        <v>14</v>
      </c>
      <c r="B19" s="19">
        <v>3</v>
      </c>
      <c r="C19" s="20">
        <v>83999.31</v>
      </c>
      <c r="D19" s="21"/>
      <c r="E19" s="22"/>
      <c r="F19" s="23"/>
      <c r="G19" s="22"/>
      <c r="H19" s="21"/>
      <c r="I19" s="22"/>
      <c r="J19" s="21"/>
      <c r="K19" s="22"/>
      <c r="L19" s="21"/>
      <c r="M19" s="22"/>
      <c r="N19" s="21"/>
      <c r="O19" s="22"/>
      <c r="P19" s="24"/>
      <c r="Q19" s="22"/>
      <c r="R19" s="25">
        <f t="shared" si="0"/>
        <v>3</v>
      </c>
      <c r="S19" s="22">
        <f t="shared" si="0"/>
        <v>83999.31</v>
      </c>
    </row>
    <row r="20" spans="1:19" s="6" customFormat="1" ht="18.75" customHeight="1" x14ac:dyDescent="0.25">
      <c r="A20" s="26" t="s">
        <v>15</v>
      </c>
      <c r="B20" s="27">
        <v>2</v>
      </c>
      <c r="C20" s="28">
        <v>67637.33</v>
      </c>
      <c r="D20" s="29"/>
      <c r="E20" s="30"/>
      <c r="F20" s="31"/>
      <c r="G20" s="30"/>
      <c r="H20" s="27">
        <v>1</v>
      </c>
      <c r="I20" s="28">
        <v>59050.21</v>
      </c>
      <c r="J20" s="29"/>
      <c r="K20" s="30"/>
      <c r="L20" s="29"/>
      <c r="M20" s="30"/>
      <c r="N20" s="29"/>
      <c r="O20" s="30"/>
      <c r="P20" s="32"/>
      <c r="Q20" s="28"/>
      <c r="R20" s="33">
        <f t="shared" si="0"/>
        <v>3</v>
      </c>
      <c r="S20" s="30">
        <f t="shared" si="0"/>
        <v>126687.54000000001</v>
      </c>
    </row>
    <row r="21" spans="1:19" s="6" customFormat="1" ht="18.75" customHeight="1" x14ac:dyDescent="0.25">
      <c r="A21" s="18" t="s">
        <v>16</v>
      </c>
      <c r="B21" s="19">
        <v>2</v>
      </c>
      <c r="C21" s="20">
        <v>51171.46</v>
      </c>
      <c r="D21" s="21"/>
      <c r="E21" s="22"/>
      <c r="F21" s="23"/>
      <c r="G21" s="22"/>
      <c r="H21" s="21"/>
      <c r="I21" s="22"/>
      <c r="J21" s="21"/>
      <c r="K21" s="22"/>
      <c r="L21" s="21"/>
      <c r="M21" s="22"/>
      <c r="N21" s="21"/>
      <c r="O21" s="22"/>
      <c r="P21" s="24"/>
      <c r="Q21" s="22"/>
      <c r="R21" s="25">
        <f t="shared" si="0"/>
        <v>2</v>
      </c>
      <c r="S21" s="22">
        <f t="shared" si="0"/>
        <v>51171.46</v>
      </c>
    </row>
    <row r="22" spans="1:19" s="6" customFormat="1" ht="18.75" customHeight="1" x14ac:dyDescent="0.25">
      <c r="A22" s="26" t="s">
        <v>17</v>
      </c>
      <c r="B22" s="27">
        <v>4</v>
      </c>
      <c r="C22" s="28">
        <v>98251.770099999994</v>
      </c>
      <c r="D22" s="29"/>
      <c r="E22" s="30"/>
      <c r="F22" s="31">
        <v>1</v>
      </c>
      <c r="G22" s="30">
        <v>2542.37</v>
      </c>
      <c r="H22" s="27"/>
      <c r="I22" s="28"/>
      <c r="J22" s="29">
        <v>1</v>
      </c>
      <c r="K22" s="30">
        <v>21909.669900000001</v>
      </c>
      <c r="L22" s="29"/>
      <c r="M22" s="30"/>
      <c r="N22" s="29"/>
      <c r="O22" s="30"/>
      <c r="P22" s="32"/>
      <c r="Q22" s="28"/>
      <c r="R22" s="33">
        <f t="shared" si="0"/>
        <v>6</v>
      </c>
      <c r="S22" s="30">
        <f t="shared" si="0"/>
        <v>122703.81</v>
      </c>
    </row>
    <row r="23" spans="1:19" s="6" customFormat="1" ht="18.75" customHeight="1" x14ac:dyDescent="0.25">
      <c r="A23" s="18" t="s">
        <v>18</v>
      </c>
      <c r="B23" s="19">
        <v>6</v>
      </c>
      <c r="C23" s="20">
        <v>85869.09</v>
      </c>
      <c r="D23" s="21"/>
      <c r="E23" s="22"/>
      <c r="F23" s="23">
        <v>1</v>
      </c>
      <c r="G23" s="22">
        <v>395</v>
      </c>
      <c r="H23" s="21">
        <v>4</v>
      </c>
      <c r="I23" s="22">
        <v>49130</v>
      </c>
      <c r="J23" s="21"/>
      <c r="K23" s="22"/>
      <c r="L23" s="21"/>
      <c r="M23" s="22"/>
      <c r="N23" s="21"/>
      <c r="O23" s="22"/>
      <c r="P23" s="24"/>
      <c r="Q23" s="22"/>
      <c r="R23" s="25">
        <f t="shared" si="0"/>
        <v>11</v>
      </c>
      <c r="S23" s="22">
        <f t="shared" si="0"/>
        <v>135394.09</v>
      </c>
    </row>
    <row r="24" spans="1:19" s="6" customFormat="1" ht="18.75" customHeight="1" x14ac:dyDescent="0.25">
      <c r="A24" s="26" t="s">
        <v>19</v>
      </c>
      <c r="B24" s="27">
        <v>8</v>
      </c>
      <c r="C24" s="28">
        <v>131652.22</v>
      </c>
      <c r="D24" s="29"/>
      <c r="E24" s="30"/>
      <c r="F24" s="31">
        <v>3</v>
      </c>
      <c r="G24" s="30">
        <v>6350</v>
      </c>
      <c r="H24" s="27">
        <v>1</v>
      </c>
      <c r="I24" s="28">
        <v>172573</v>
      </c>
      <c r="J24" s="29"/>
      <c r="K24" s="30"/>
      <c r="L24" s="29"/>
      <c r="M24" s="30"/>
      <c r="N24" s="29"/>
      <c r="O24" s="30"/>
      <c r="P24" s="32"/>
      <c r="Q24" s="28"/>
      <c r="R24" s="33">
        <f t="shared" si="0"/>
        <v>12</v>
      </c>
      <c r="S24" s="30">
        <f t="shared" si="0"/>
        <v>310575.21999999997</v>
      </c>
    </row>
    <row r="25" spans="1:19" s="6" customFormat="1" ht="18.75" customHeight="1" x14ac:dyDescent="0.25">
      <c r="A25" s="18" t="s">
        <v>20</v>
      </c>
      <c r="B25" s="19"/>
      <c r="C25" s="20"/>
      <c r="D25" s="21"/>
      <c r="E25" s="22"/>
      <c r="F25" s="23">
        <v>1</v>
      </c>
      <c r="G25" s="22">
        <v>17505.52</v>
      </c>
      <c r="H25" s="21">
        <v>1</v>
      </c>
      <c r="I25" s="22">
        <v>123707</v>
      </c>
      <c r="J25" s="21"/>
      <c r="K25" s="22"/>
      <c r="L25" s="21"/>
      <c r="M25" s="22"/>
      <c r="N25" s="21"/>
      <c r="O25" s="22"/>
      <c r="P25" s="24"/>
      <c r="Q25" s="22"/>
      <c r="R25" s="25">
        <f t="shared" si="0"/>
        <v>2</v>
      </c>
      <c r="S25" s="22">
        <f t="shared" si="0"/>
        <v>141212.51999999999</v>
      </c>
    </row>
    <row r="26" spans="1:19" s="6" customFormat="1" ht="18.75" customHeight="1" x14ac:dyDescent="0.25">
      <c r="A26" s="26" t="s">
        <v>21</v>
      </c>
      <c r="B26" s="27">
        <v>3</v>
      </c>
      <c r="C26" s="28">
        <v>81252.12</v>
      </c>
      <c r="D26" s="29"/>
      <c r="E26" s="30"/>
      <c r="F26" s="31"/>
      <c r="G26" s="30"/>
      <c r="H26" s="27"/>
      <c r="I26" s="28"/>
      <c r="J26" s="29"/>
      <c r="K26" s="30"/>
      <c r="L26" s="29"/>
      <c r="M26" s="30"/>
      <c r="N26" s="29"/>
      <c r="O26" s="30"/>
      <c r="P26" s="32"/>
      <c r="Q26" s="28"/>
      <c r="R26" s="33">
        <f t="shared" si="0"/>
        <v>3</v>
      </c>
      <c r="S26" s="30">
        <f t="shared" si="0"/>
        <v>81252.12</v>
      </c>
    </row>
    <row r="27" spans="1:19" s="6" customFormat="1" ht="18.75" customHeight="1" x14ac:dyDescent="0.25">
      <c r="A27" s="18" t="s">
        <v>22</v>
      </c>
      <c r="B27" s="19">
        <v>3</v>
      </c>
      <c r="C27" s="20">
        <v>64825</v>
      </c>
      <c r="D27" s="21"/>
      <c r="E27" s="22"/>
      <c r="F27" s="23"/>
      <c r="G27" s="22"/>
      <c r="H27" s="21"/>
      <c r="I27" s="22"/>
      <c r="J27" s="21"/>
      <c r="K27" s="22"/>
      <c r="L27" s="21"/>
      <c r="M27" s="22"/>
      <c r="N27" s="21"/>
      <c r="O27" s="22"/>
      <c r="P27" s="24"/>
      <c r="Q27" s="22"/>
      <c r="R27" s="25">
        <f t="shared" si="0"/>
        <v>3</v>
      </c>
      <c r="S27" s="22">
        <f t="shared" si="0"/>
        <v>64825</v>
      </c>
    </row>
    <row r="28" spans="1:19" s="6" customFormat="1" ht="18.75" customHeight="1" x14ac:dyDescent="0.25">
      <c r="A28" s="26" t="s">
        <v>23</v>
      </c>
      <c r="B28" s="27">
        <v>1</v>
      </c>
      <c r="C28" s="28">
        <v>1800</v>
      </c>
      <c r="D28" s="29"/>
      <c r="E28" s="30"/>
      <c r="F28" s="31"/>
      <c r="G28" s="30"/>
      <c r="H28" s="27"/>
      <c r="I28" s="28"/>
      <c r="J28" s="29">
        <v>1</v>
      </c>
      <c r="K28" s="30">
        <v>115573.5</v>
      </c>
      <c r="L28" s="29"/>
      <c r="M28" s="30"/>
      <c r="N28" s="29">
        <v>1</v>
      </c>
      <c r="O28" s="30">
        <v>5500</v>
      </c>
      <c r="P28" s="32"/>
      <c r="Q28" s="28"/>
      <c r="R28" s="33">
        <f t="shared" si="0"/>
        <v>3</v>
      </c>
      <c r="S28" s="30">
        <f t="shared" si="0"/>
        <v>122873.5</v>
      </c>
    </row>
    <row r="29" spans="1:19" s="6" customFormat="1" ht="18.75" customHeight="1" x14ac:dyDescent="0.25">
      <c r="A29" s="18" t="s">
        <v>24</v>
      </c>
      <c r="B29" s="19">
        <v>2</v>
      </c>
      <c r="C29" s="20">
        <v>85411.1</v>
      </c>
      <c r="D29" s="21"/>
      <c r="E29" s="22"/>
      <c r="F29" s="23">
        <v>1</v>
      </c>
      <c r="G29" s="22">
        <v>30450.28</v>
      </c>
      <c r="H29" s="21"/>
      <c r="I29" s="22"/>
      <c r="J29" s="21"/>
      <c r="K29" s="22"/>
      <c r="L29" s="21"/>
      <c r="M29" s="22"/>
      <c r="N29" s="21"/>
      <c r="O29" s="22"/>
      <c r="P29" s="24"/>
      <c r="Q29" s="22"/>
      <c r="R29" s="25">
        <f t="shared" si="0"/>
        <v>3</v>
      </c>
      <c r="S29" s="22">
        <f t="shared" si="0"/>
        <v>115861.38</v>
      </c>
    </row>
    <row r="30" spans="1:19" s="6" customFormat="1" ht="18.75" customHeight="1" x14ac:dyDescent="0.25">
      <c r="A30" s="26" t="s">
        <v>25</v>
      </c>
      <c r="B30" s="27">
        <v>1</v>
      </c>
      <c r="C30" s="28">
        <v>4200</v>
      </c>
      <c r="D30" s="29"/>
      <c r="E30" s="30"/>
      <c r="F30" s="31"/>
      <c r="G30" s="30"/>
      <c r="H30" s="27"/>
      <c r="I30" s="28"/>
      <c r="J30" s="29"/>
      <c r="K30" s="30"/>
      <c r="L30" s="29"/>
      <c r="M30" s="30"/>
      <c r="N30" s="29"/>
      <c r="O30" s="30"/>
      <c r="P30" s="32"/>
      <c r="Q30" s="28"/>
      <c r="R30" s="33">
        <f t="shared" si="0"/>
        <v>1</v>
      </c>
      <c r="S30" s="30">
        <f t="shared" si="0"/>
        <v>4200</v>
      </c>
    </row>
    <row r="31" spans="1:19" s="6" customFormat="1" ht="18.75" customHeight="1" x14ac:dyDescent="0.25">
      <c r="A31" s="18" t="s">
        <v>26</v>
      </c>
      <c r="B31" s="19">
        <v>10</v>
      </c>
      <c r="C31" s="20">
        <v>85142.76</v>
      </c>
      <c r="D31" s="21"/>
      <c r="E31" s="22"/>
      <c r="F31" s="23">
        <v>4</v>
      </c>
      <c r="G31" s="22">
        <v>113825.91989999999</v>
      </c>
      <c r="H31" s="21">
        <v>3</v>
      </c>
      <c r="I31" s="22">
        <v>41198</v>
      </c>
      <c r="J31" s="21">
        <v>2</v>
      </c>
      <c r="K31" s="22">
        <v>77231.28</v>
      </c>
      <c r="L31" s="21">
        <v>1</v>
      </c>
      <c r="M31" s="22">
        <v>-3980.95</v>
      </c>
      <c r="N31" s="21"/>
      <c r="O31" s="22"/>
      <c r="P31" s="24"/>
      <c r="Q31" s="22"/>
      <c r="R31" s="25">
        <f t="shared" si="0"/>
        <v>20</v>
      </c>
      <c r="S31" s="22">
        <f t="shared" si="0"/>
        <v>313417.0099</v>
      </c>
    </row>
    <row r="32" spans="1:19" s="6" customFormat="1" ht="18.75" customHeight="1" x14ac:dyDescent="0.25">
      <c r="A32" s="26" t="s">
        <v>27</v>
      </c>
      <c r="B32" s="27">
        <v>6</v>
      </c>
      <c r="C32" s="28">
        <v>144644.01</v>
      </c>
      <c r="D32" s="29"/>
      <c r="E32" s="30"/>
      <c r="F32" s="31">
        <v>1</v>
      </c>
      <c r="G32" s="30">
        <v>385</v>
      </c>
      <c r="H32" s="27">
        <v>7</v>
      </c>
      <c r="I32" s="28">
        <v>295829.8</v>
      </c>
      <c r="J32" s="29">
        <v>1</v>
      </c>
      <c r="K32" s="30">
        <v>13520</v>
      </c>
      <c r="L32" s="29"/>
      <c r="M32" s="30"/>
      <c r="N32" s="29">
        <v>1</v>
      </c>
      <c r="O32" s="30">
        <v>11287.5</v>
      </c>
      <c r="P32" s="32"/>
      <c r="Q32" s="28"/>
      <c r="R32" s="33">
        <f t="shared" si="0"/>
        <v>16</v>
      </c>
      <c r="S32" s="30">
        <f t="shared" si="0"/>
        <v>465666.31</v>
      </c>
    </row>
    <row r="33" spans="1:19" s="6" customFormat="1" ht="18.75" customHeight="1" x14ac:dyDescent="0.25">
      <c r="A33" s="18" t="s">
        <v>28</v>
      </c>
      <c r="B33" s="19">
        <v>16</v>
      </c>
      <c r="C33" s="20">
        <v>527563.72</v>
      </c>
      <c r="D33" s="21"/>
      <c r="E33" s="22"/>
      <c r="F33" s="23">
        <v>6</v>
      </c>
      <c r="G33" s="22">
        <v>323921.58</v>
      </c>
      <c r="H33" s="21">
        <v>14</v>
      </c>
      <c r="I33" s="22">
        <f>421444.32+20000</f>
        <v>441444.32</v>
      </c>
      <c r="J33" s="21"/>
      <c r="K33" s="22"/>
      <c r="L33" s="21"/>
      <c r="M33" s="22"/>
      <c r="N33" s="21"/>
      <c r="O33" s="22"/>
      <c r="P33" s="24"/>
      <c r="Q33" s="22"/>
      <c r="R33" s="25">
        <f t="shared" si="0"/>
        <v>36</v>
      </c>
      <c r="S33" s="22">
        <f t="shared" si="0"/>
        <v>1292929.6200000001</v>
      </c>
    </row>
    <row r="34" spans="1:19" s="6" customFormat="1" ht="18.75" customHeight="1" x14ac:dyDescent="0.25">
      <c r="A34" s="26" t="s">
        <v>29</v>
      </c>
      <c r="B34" s="27">
        <v>2</v>
      </c>
      <c r="C34" s="28">
        <v>36132.5</v>
      </c>
      <c r="D34" s="29"/>
      <c r="E34" s="30"/>
      <c r="F34" s="31">
        <v>2</v>
      </c>
      <c r="G34" s="30">
        <v>39932.910000000003</v>
      </c>
      <c r="H34" s="27"/>
      <c r="I34" s="28"/>
      <c r="J34" s="29"/>
      <c r="K34" s="30"/>
      <c r="L34" s="29"/>
      <c r="M34" s="30"/>
      <c r="N34" s="29"/>
      <c r="O34" s="30"/>
      <c r="P34" s="32"/>
      <c r="Q34" s="28"/>
      <c r="R34" s="33">
        <f t="shared" si="0"/>
        <v>4</v>
      </c>
      <c r="S34" s="30">
        <f t="shared" si="0"/>
        <v>76065.41</v>
      </c>
    </row>
    <row r="35" spans="1:19" s="6" customFormat="1" ht="18.75" customHeight="1" x14ac:dyDescent="0.25">
      <c r="A35" s="18" t="s">
        <v>30</v>
      </c>
      <c r="B35" s="19">
        <v>6</v>
      </c>
      <c r="C35" s="20">
        <v>107519.29</v>
      </c>
      <c r="D35" s="21"/>
      <c r="E35" s="22"/>
      <c r="F35" s="23">
        <v>1</v>
      </c>
      <c r="G35" s="22">
        <v>315.54000000000002</v>
      </c>
      <c r="H35" s="21">
        <v>2</v>
      </c>
      <c r="I35" s="22">
        <v>149397.79</v>
      </c>
      <c r="J35" s="21"/>
      <c r="K35" s="22"/>
      <c r="L35" s="21"/>
      <c r="M35" s="22"/>
      <c r="N35" s="21"/>
      <c r="O35" s="22"/>
      <c r="P35" s="24"/>
      <c r="Q35" s="22"/>
      <c r="R35" s="25">
        <f t="shared" si="0"/>
        <v>9</v>
      </c>
      <c r="S35" s="22">
        <f t="shared" si="0"/>
        <v>257232.62</v>
      </c>
    </row>
    <row r="36" spans="1:19" s="6" customFormat="1" ht="18.75" customHeight="1" x14ac:dyDescent="0.25">
      <c r="A36" s="26" t="s">
        <v>31</v>
      </c>
      <c r="B36" s="27">
        <v>1</v>
      </c>
      <c r="C36" s="28">
        <v>2321.5700000000002</v>
      </c>
      <c r="D36" s="29"/>
      <c r="E36" s="30"/>
      <c r="F36" s="31"/>
      <c r="G36" s="30"/>
      <c r="H36" s="27"/>
      <c r="I36" s="28"/>
      <c r="J36" s="29"/>
      <c r="K36" s="30"/>
      <c r="L36" s="29"/>
      <c r="M36" s="30"/>
      <c r="N36" s="29"/>
      <c r="O36" s="30"/>
      <c r="P36" s="32"/>
      <c r="Q36" s="28"/>
      <c r="R36" s="33">
        <f t="shared" si="0"/>
        <v>1</v>
      </c>
      <c r="S36" s="30">
        <f t="shared" si="0"/>
        <v>2321.5700000000002</v>
      </c>
    </row>
    <row r="37" spans="1:19" s="6" customFormat="1" ht="18.75" customHeight="1" x14ac:dyDescent="0.25">
      <c r="A37" s="18" t="s">
        <v>32</v>
      </c>
      <c r="B37" s="19">
        <v>2</v>
      </c>
      <c r="C37" s="20">
        <v>9448</v>
      </c>
      <c r="D37" s="21"/>
      <c r="E37" s="22"/>
      <c r="F37" s="23"/>
      <c r="G37" s="22"/>
      <c r="H37" s="21"/>
      <c r="I37" s="22"/>
      <c r="J37" s="21"/>
      <c r="K37" s="22"/>
      <c r="L37" s="21"/>
      <c r="M37" s="22"/>
      <c r="N37" s="21"/>
      <c r="O37" s="22"/>
      <c r="P37" s="24"/>
      <c r="Q37" s="22"/>
      <c r="R37" s="25">
        <f t="shared" si="0"/>
        <v>2</v>
      </c>
      <c r="S37" s="22">
        <f t="shared" si="0"/>
        <v>9448</v>
      </c>
    </row>
    <row r="38" spans="1:19" s="6" customFormat="1" ht="18.75" customHeight="1" x14ac:dyDescent="0.25">
      <c r="A38" s="26" t="s">
        <v>33</v>
      </c>
      <c r="B38" s="27">
        <v>7</v>
      </c>
      <c r="C38" s="28">
        <v>109350</v>
      </c>
      <c r="D38" s="29"/>
      <c r="E38" s="30"/>
      <c r="F38" s="31">
        <v>1</v>
      </c>
      <c r="G38" s="30">
        <v>847.46</v>
      </c>
      <c r="H38" s="27"/>
      <c r="I38" s="28"/>
      <c r="J38" s="29"/>
      <c r="K38" s="30"/>
      <c r="L38" s="29"/>
      <c r="M38" s="30"/>
      <c r="N38" s="29"/>
      <c r="O38" s="30"/>
      <c r="P38" s="32"/>
      <c r="Q38" s="28"/>
      <c r="R38" s="33">
        <f t="shared" si="0"/>
        <v>8</v>
      </c>
      <c r="S38" s="30">
        <f t="shared" si="0"/>
        <v>110197.46</v>
      </c>
    </row>
    <row r="39" spans="1:19" s="6" customFormat="1" ht="18.75" customHeight="1" x14ac:dyDescent="0.25">
      <c r="A39" s="18" t="s">
        <v>34</v>
      </c>
      <c r="B39" s="19">
        <v>28</v>
      </c>
      <c r="C39" s="20">
        <v>1678877.08</v>
      </c>
      <c r="D39" s="21">
        <v>1</v>
      </c>
      <c r="E39" s="22">
        <v>10449.42</v>
      </c>
      <c r="F39" s="23">
        <v>4</v>
      </c>
      <c r="G39" s="22">
        <v>81922.39</v>
      </c>
      <c r="H39" s="21">
        <v>45</v>
      </c>
      <c r="I39" s="22">
        <v>1325265.3700000001</v>
      </c>
      <c r="J39" s="21">
        <v>9</v>
      </c>
      <c r="K39" s="22">
        <v>660732.68000000005</v>
      </c>
      <c r="L39" s="21">
        <v>2</v>
      </c>
      <c r="M39" s="22">
        <v>1482130.25</v>
      </c>
      <c r="N39" s="21">
        <v>5</v>
      </c>
      <c r="O39" s="22">
        <v>31310</v>
      </c>
      <c r="P39" s="24"/>
      <c r="Q39" s="22"/>
      <c r="R39" s="25">
        <f t="shared" si="0"/>
        <v>94</v>
      </c>
      <c r="S39" s="22">
        <f t="shared" si="0"/>
        <v>5270687.1899999995</v>
      </c>
    </row>
    <row r="40" spans="1:19" s="6" customFormat="1" ht="18.75" customHeight="1" x14ac:dyDescent="0.25">
      <c r="A40" s="26" t="s">
        <v>35</v>
      </c>
      <c r="B40" s="27">
        <v>22</v>
      </c>
      <c r="C40" s="28">
        <v>401440.38</v>
      </c>
      <c r="D40" s="29"/>
      <c r="E40" s="30"/>
      <c r="F40" s="31">
        <v>13</v>
      </c>
      <c r="G40" s="30">
        <v>138219.71</v>
      </c>
      <c r="H40" s="27">
        <v>18</v>
      </c>
      <c r="I40" s="28">
        <f>372788.32+20000</f>
        <v>392788.32</v>
      </c>
      <c r="J40" s="29">
        <v>4</v>
      </c>
      <c r="K40" s="30">
        <v>224151.55</v>
      </c>
      <c r="L40" s="29"/>
      <c r="M40" s="30"/>
      <c r="N40" s="29"/>
      <c r="O40" s="30"/>
      <c r="P40" s="32"/>
      <c r="Q40" s="28"/>
      <c r="R40" s="33">
        <f t="shared" si="0"/>
        <v>57</v>
      </c>
      <c r="S40" s="30">
        <f t="shared" si="0"/>
        <v>1156599.96</v>
      </c>
    </row>
    <row r="41" spans="1:19" s="6" customFormat="1" ht="18.75" customHeight="1" x14ac:dyDescent="0.25">
      <c r="A41" s="18" t="s">
        <v>36</v>
      </c>
      <c r="B41" s="19">
        <v>3</v>
      </c>
      <c r="C41" s="20">
        <v>16678.87</v>
      </c>
      <c r="D41" s="21"/>
      <c r="E41" s="22"/>
      <c r="F41" s="23">
        <v>2</v>
      </c>
      <c r="G41" s="22">
        <v>6581.06</v>
      </c>
      <c r="H41" s="21">
        <v>6</v>
      </c>
      <c r="I41" s="22">
        <v>28278.080099999999</v>
      </c>
      <c r="J41" s="21"/>
      <c r="K41" s="22"/>
      <c r="L41" s="21"/>
      <c r="M41" s="22"/>
      <c r="N41" s="21"/>
      <c r="O41" s="22"/>
      <c r="P41" s="24"/>
      <c r="Q41" s="22"/>
      <c r="R41" s="25">
        <f t="shared" si="0"/>
        <v>11</v>
      </c>
      <c r="S41" s="22">
        <f t="shared" si="0"/>
        <v>51538.0101</v>
      </c>
    </row>
    <row r="42" spans="1:19" s="6" customFormat="1" ht="18.75" customHeight="1" x14ac:dyDescent="0.25">
      <c r="A42" s="26" t="s">
        <v>37</v>
      </c>
      <c r="B42" s="27">
        <v>26</v>
      </c>
      <c r="C42" s="28">
        <v>398328.7</v>
      </c>
      <c r="D42" s="29">
        <v>1</v>
      </c>
      <c r="E42" s="30">
        <v>1778.39</v>
      </c>
      <c r="F42" s="31">
        <v>14</v>
      </c>
      <c r="G42" s="30">
        <v>60946.65</v>
      </c>
      <c r="H42" s="27"/>
      <c r="I42" s="28"/>
      <c r="J42" s="29"/>
      <c r="K42" s="30"/>
      <c r="L42" s="29"/>
      <c r="M42" s="30"/>
      <c r="N42" s="29"/>
      <c r="O42" s="30"/>
      <c r="P42" s="32"/>
      <c r="Q42" s="28"/>
      <c r="R42" s="33">
        <f t="shared" si="0"/>
        <v>41</v>
      </c>
      <c r="S42" s="30">
        <f t="shared" si="0"/>
        <v>461053.74000000005</v>
      </c>
    </row>
    <row r="43" spans="1:19" s="6" customFormat="1" ht="18.75" customHeight="1" x14ac:dyDescent="0.25">
      <c r="A43" s="18" t="s">
        <v>38</v>
      </c>
      <c r="B43" s="19">
        <v>16</v>
      </c>
      <c r="C43" s="20">
        <v>258559.35</v>
      </c>
      <c r="D43" s="21"/>
      <c r="E43" s="22"/>
      <c r="F43" s="23">
        <v>4</v>
      </c>
      <c r="G43" s="22">
        <v>136714.76999999999</v>
      </c>
      <c r="H43" s="21"/>
      <c r="I43" s="22"/>
      <c r="J43" s="21"/>
      <c r="K43" s="22"/>
      <c r="L43" s="21"/>
      <c r="M43" s="22"/>
      <c r="N43" s="21"/>
      <c r="O43" s="22"/>
      <c r="P43" s="24"/>
      <c r="Q43" s="22"/>
      <c r="R43" s="25">
        <f t="shared" si="0"/>
        <v>20</v>
      </c>
      <c r="S43" s="22">
        <f t="shared" si="0"/>
        <v>395274.12</v>
      </c>
    </row>
    <row r="44" spans="1:19" s="6" customFormat="1" ht="18.75" customHeight="1" x14ac:dyDescent="0.25">
      <c r="A44" s="26" t="s">
        <v>39</v>
      </c>
      <c r="B44" s="27">
        <v>41</v>
      </c>
      <c r="C44" s="28">
        <v>1328490.71</v>
      </c>
      <c r="D44" s="29"/>
      <c r="E44" s="30"/>
      <c r="F44" s="31">
        <v>15</v>
      </c>
      <c r="G44" s="30">
        <v>180346.4601</v>
      </c>
      <c r="H44" s="27">
        <v>15</v>
      </c>
      <c r="I44" s="28">
        <v>415889.88</v>
      </c>
      <c r="J44" s="29">
        <v>5</v>
      </c>
      <c r="K44" s="30">
        <v>435835.41989999998</v>
      </c>
      <c r="L44" s="29"/>
      <c r="M44" s="30"/>
      <c r="N44" s="29"/>
      <c r="O44" s="30"/>
      <c r="P44" s="32"/>
      <c r="Q44" s="28"/>
      <c r="R44" s="33">
        <f t="shared" si="0"/>
        <v>76</v>
      </c>
      <c r="S44" s="30">
        <f t="shared" si="0"/>
        <v>2360562.4700000002</v>
      </c>
    </row>
    <row r="45" spans="1:19" s="6" customFormat="1" ht="18.75" customHeight="1" x14ac:dyDescent="0.25">
      <c r="A45" s="18" t="s">
        <v>40</v>
      </c>
      <c r="B45" s="19">
        <v>19</v>
      </c>
      <c r="C45" s="20">
        <v>744438.75989999995</v>
      </c>
      <c r="D45" s="21"/>
      <c r="E45" s="22"/>
      <c r="F45" s="23">
        <v>4</v>
      </c>
      <c r="G45" s="22">
        <v>12618.24</v>
      </c>
      <c r="H45" s="21">
        <v>16</v>
      </c>
      <c r="I45" s="22">
        <v>522470.66989999998</v>
      </c>
      <c r="J45" s="21">
        <v>3</v>
      </c>
      <c r="K45" s="22">
        <v>238503.3</v>
      </c>
      <c r="L45" s="21"/>
      <c r="M45" s="22"/>
      <c r="N45" s="21">
        <v>1</v>
      </c>
      <c r="O45" s="22">
        <v>1167.8399999999999</v>
      </c>
      <c r="P45" s="24"/>
      <c r="Q45" s="22"/>
      <c r="R45" s="25">
        <f t="shared" si="0"/>
        <v>43</v>
      </c>
      <c r="S45" s="22">
        <f t="shared" si="0"/>
        <v>1519198.8097999999</v>
      </c>
    </row>
    <row r="46" spans="1:19" s="6" customFormat="1" ht="18.75" customHeight="1" x14ac:dyDescent="0.25">
      <c r="A46" s="26" t="s">
        <v>41</v>
      </c>
      <c r="B46" s="27">
        <v>22</v>
      </c>
      <c r="C46" s="28">
        <v>646008.23</v>
      </c>
      <c r="D46" s="29"/>
      <c r="E46" s="30"/>
      <c r="F46" s="31">
        <v>9</v>
      </c>
      <c r="G46" s="30">
        <v>68096.490000000005</v>
      </c>
      <c r="H46" s="27">
        <v>18</v>
      </c>
      <c r="I46" s="28">
        <v>537191.69990000001</v>
      </c>
      <c r="J46" s="29">
        <v>4</v>
      </c>
      <c r="K46" s="30">
        <v>112312.25</v>
      </c>
      <c r="L46" s="29"/>
      <c r="M46" s="30"/>
      <c r="N46" s="29">
        <v>2</v>
      </c>
      <c r="O46" s="30">
        <v>19472</v>
      </c>
      <c r="P46" s="32"/>
      <c r="Q46" s="28"/>
      <c r="R46" s="33">
        <f t="shared" si="0"/>
        <v>55</v>
      </c>
      <c r="S46" s="30">
        <f t="shared" si="0"/>
        <v>1383080.6699000001</v>
      </c>
    </row>
    <row r="47" spans="1:19" s="6" customFormat="1" ht="18.75" customHeight="1" x14ac:dyDescent="0.25">
      <c r="A47" s="18" t="s">
        <v>42</v>
      </c>
      <c r="B47" s="19">
        <v>9</v>
      </c>
      <c r="C47" s="20">
        <v>176843.5</v>
      </c>
      <c r="D47" s="21"/>
      <c r="E47" s="22"/>
      <c r="F47" s="23">
        <v>4</v>
      </c>
      <c r="G47" s="22">
        <v>42310.32</v>
      </c>
      <c r="H47" s="21">
        <v>5</v>
      </c>
      <c r="I47" s="22">
        <v>235081.6899</v>
      </c>
      <c r="J47" s="21"/>
      <c r="K47" s="22"/>
      <c r="L47" s="21"/>
      <c r="M47" s="22"/>
      <c r="N47" s="21"/>
      <c r="O47" s="22"/>
      <c r="P47" s="24"/>
      <c r="Q47" s="22"/>
      <c r="R47" s="25">
        <f t="shared" si="0"/>
        <v>18</v>
      </c>
      <c r="S47" s="22">
        <f t="shared" si="0"/>
        <v>454235.5099</v>
      </c>
    </row>
    <row r="48" spans="1:19" s="6" customFormat="1" ht="18.75" customHeight="1" x14ac:dyDescent="0.25">
      <c r="A48" s="26" t="s">
        <v>43</v>
      </c>
      <c r="B48" s="27">
        <v>35</v>
      </c>
      <c r="C48" s="28">
        <v>1246147.8500000001</v>
      </c>
      <c r="D48" s="29"/>
      <c r="E48" s="30"/>
      <c r="F48" s="31">
        <v>18</v>
      </c>
      <c r="G48" s="30">
        <v>71999.7</v>
      </c>
      <c r="H48" s="27">
        <v>52</v>
      </c>
      <c r="I48" s="28">
        <f>1633658.1099+71426.1</f>
        <v>1705084.2099000001</v>
      </c>
      <c r="J48" s="29">
        <v>16</v>
      </c>
      <c r="K48" s="30">
        <v>1920483.12</v>
      </c>
      <c r="L48" s="29">
        <v>2</v>
      </c>
      <c r="M48" s="30">
        <v>1144022.47</v>
      </c>
      <c r="N48" s="29">
        <v>1</v>
      </c>
      <c r="O48" s="30">
        <v>32214</v>
      </c>
      <c r="P48" s="32"/>
      <c r="Q48" s="28"/>
      <c r="R48" s="33">
        <f t="shared" si="0"/>
        <v>124</v>
      </c>
      <c r="S48" s="30">
        <f t="shared" si="0"/>
        <v>6119951.3498999998</v>
      </c>
    </row>
    <row r="49" spans="1:19" s="6" customFormat="1" ht="18.75" customHeight="1" x14ac:dyDescent="0.25">
      <c r="A49" s="18" t="s">
        <v>44</v>
      </c>
      <c r="B49" s="19">
        <v>21</v>
      </c>
      <c r="C49" s="20">
        <v>531122.44999999995</v>
      </c>
      <c r="D49" s="21"/>
      <c r="E49" s="22"/>
      <c r="F49" s="23">
        <v>6</v>
      </c>
      <c r="G49" s="22">
        <v>26273.950099999998</v>
      </c>
      <c r="H49" s="21">
        <v>12</v>
      </c>
      <c r="I49" s="22">
        <v>244564.6501</v>
      </c>
      <c r="J49" s="21">
        <v>2</v>
      </c>
      <c r="K49" s="22">
        <v>93917.759900000005</v>
      </c>
      <c r="L49" s="21"/>
      <c r="M49" s="22"/>
      <c r="N49" s="21"/>
      <c r="O49" s="22"/>
      <c r="P49" s="24"/>
      <c r="Q49" s="22"/>
      <c r="R49" s="25">
        <f t="shared" si="0"/>
        <v>41</v>
      </c>
      <c r="S49" s="22">
        <f t="shared" si="0"/>
        <v>895878.81009999989</v>
      </c>
    </row>
    <row r="50" spans="1:19" s="6" customFormat="1" ht="18.75" customHeight="1" x14ac:dyDescent="0.25">
      <c r="A50" s="26" t="s">
        <v>45</v>
      </c>
      <c r="B50" s="27">
        <v>7</v>
      </c>
      <c r="C50" s="28">
        <v>35785.56</v>
      </c>
      <c r="D50" s="29"/>
      <c r="E50" s="30"/>
      <c r="F50" s="31">
        <v>7</v>
      </c>
      <c r="G50" s="30">
        <v>29720.75</v>
      </c>
      <c r="H50" s="27">
        <v>4</v>
      </c>
      <c r="I50" s="28">
        <v>73973.279999999999</v>
      </c>
      <c r="J50" s="29"/>
      <c r="K50" s="30"/>
      <c r="L50" s="29"/>
      <c r="M50" s="30"/>
      <c r="N50" s="29"/>
      <c r="O50" s="30"/>
      <c r="P50" s="32"/>
      <c r="Q50" s="28"/>
      <c r="R50" s="33">
        <f t="shared" si="0"/>
        <v>18</v>
      </c>
      <c r="S50" s="30">
        <f t="shared" si="0"/>
        <v>139479.59</v>
      </c>
    </row>
    <row r="51" spans="1:19" s="6" customFormat="1" ht="18.75" customHeight="1" x14ac:dyDescent="0.25">
      <c r="A51" s="18" t="s">
        <v>46</v>
      </c>
      <c r="B51" s="19">
        <v>34</v>
      </c>
      <c r="C51" s="20">
        <v>548142.67989999999</v>
      </c>
      <c r="D51" s="21"/>
      <c r="E51" s="22"/>
      <c r="F51" s="23">
        <v>16</v>
      </c>
      <c r="G51" s="22">
        <v>142894.27989999999</v>
      </c>
      <c r="H51" s="21">
        <v>36</v>
      </c>
      <c r="I51" s="22">
        <f>697414.71+20000</f>
        <v>717414.71</v>
      </c>
      <c r="J51" s="21">
        <v>6</v>
      </c>
      <c r="K51" s="22">
        <v>424300.57990000001</v>
      </c>
      <c r="L51" s="21">
        <v>1</v>
      </c>
      <c r="M51" s="22">
        <v>77995</v>
      </c>
      <c r="N51" s="21"/>
      <c r="O51" s="22"/>
      <c r="P51" s="24"/>
      <c r="Q51" s="22"/>
      <c r="R51" s="25">
        <f t="shared" si="0"/>
        <v>93</v>
      </c>
      <c r="S51" s="22">
        <f t="shared" si="0"/>
        <v>1910747.2496999998</v>
      </c>
    </row>
    <row r="52" spans="1:19" s="6" customFormat="1" ht="18.75" customHeight="1" x14ac:dyDescent="0.25">
      <c r="A52" s="26" t="s">
        <v>47</v>
      </c>
      <c r="B52" s="27">
        <v>9</v>
      </c>
      <c r="C52" s="28">
        <v>79436</v>
      </c>
      <c r="D52" s="29"/>
      <c r="E52" s="30"/>
      <c r="F52" s="31">
        <v>8</v>
      </c>
      <c r="G52" s="30">
        <v>92227.7</v>
      </c>
      <c r="H52" s="27">
        <v>4</v>
      </c>
      <c r="I52" s="28">
        <v>83889.309899999993</v>
      </c>
      <c r="J52" s="29">
        <v>1</v>
      </c>
      <c r="K52" s="30">
        <v>21943.71</v>
      </c>
      <c r="L52" s="29"/>
      <c r="M52" s="30"/>
      <c r="N52" s="29"/>
      <c r="O52" s="30"/>
      <c r="P52" s="32"/>
      <c r="Q52" s="28"/>
      <c r="R52" s="33">
        <f t="shared" si="0"/>
        <v>22</v>
      </c>
      <c r="S52" s="30">
        <f t="shared" si="0"/>
        <v>277496.71990000003</v>
      </c>
    </row>
    <row r="53" spans="1:19" s="6" customFormat="1" ht="18.75" customHeight="1" x14ac:dyDescent="0.25">
      <c r="A53" s="18" t="s">
        <v>48</v>
      </c>
      <c r="B53" s="19">
        <v>20</v>
      </c>
      <c r="C53" s="20">
        <v>280855.32990000001</v>
      </c>
      <c r="D53" s="21"/>
      <c r="E53" s="22"/>
      <c r="F53" s="23">
        <v>8</v>
      </c>
      <c r="G53" s="22">
        <v>63061.21</v>
      </c>
      <c r="H53" s="21">
        <v>8</v>
      </c>
      <c r="I53" s="22">
        <v>175847.91</v>
      </c>
      <c r="J53" s="21">
        <v>1</v>
      </c>
      <c r="K53" s="22">
        <v>48830.1</v>
      </c>
      <c r="L53" s="21"/>
      <c r="M53" s="22"/>
      <c r="N53" s="21">
        <v>2</v>
      </c>
      <c r="O53" s="22">
        <v>47016.26</v>
      </c>
      <c r="P53" s="24"/>
      <c r="Q53" s="22"/>
      <c r="R53" s="25">
        <f t="shared" si="0"/>
        <v>39</v>
      </c>
      <c r="S53" s="22">
        <f t="shared" si="0"/>
        <v>615610.80989999999</v>
      </c>
    </row>
    <row r="54" spans="1:19" s="6" customFormat="1" ht="18.75" customHeight="1" x14ac:dyDescent="0.25">
      <c r="A54" s="26" t="s">
        <v>49</v>
      </c>
      <c r="B54" s="27">
        <v>1</v>
      </c>
      <c r="C54" s="28">
        <v>2939.26</v>
      </c>
      <c r="D54" s="29"/>
      <c r="E54" s="30"/>
      <c r="F54" s="31">
        <v>3</v>
      </c>
      <c r="G54" s="30">
        <v>23488.14</v>
      </c>
      <c r="H54" s="27">
        <v>2</v>
      </c>
      <c r="I54" s="28">
        <v>436.52</v>
      </c>
      <c r="J54" s="29"/>
      <c r="K54" s="30"/>
      <c r="L54" s="29"/>
      <c r="M54" s="30"/>
      <c r="N54" s="29"/>
      <c r="O54" s="30"/>
      <c r="P54" s="32"/>
      <c r="Q54" s="28"/>
      <c r="R54" s="33">
        <f t="shared" si="0"/>
        <v>6</v>
      </c>
      <c r="S54" s="30">
        <f t="shared" si="0"/>
        <v>26863.920000000002</v>
      </c>
    </row>
    <row r="55" spans="1:19" s="6" customFormat="1" ht="18.75" customHeight="1" x14ac:dyDescent="0.25">
      <c r="A55" s="18" t="s">
        <v>50</v>
      </c>
      <c r="B55" s="19">
        <v>5</v>
      </c>
      <c r="C55" s="20">
        <v>27009.040000000001</v>
      </c>
      <c r="D55" s="21"/>
      <c r="E55" s="22"/>
      <c r="F55" s="23">
        <v>3</v>
      </c>
      <c r="G55" s="22">
        <v>8021.29</v>
      </c>
      <c r="H55" s="21"/>
      <c r="I55" s="22"/>
      <c r="J55" s="21"/>
      <c r="K55" s="22"/>
      <c r="L55" s="21"/>
      <c r="M55" s="22"/>
      <c r="N55" s="21">
        <v>1</v>
      </c>
      <c r="O55" s="22">
        <v>3570</v>
      </c>
      <c r="P55" s="24"/>
      <c r="Q55" s="22"/>
      <c r="R55" s="25">
        <f t="shared" si="0"/>
        <v>9</v>
      </c>
      <c r="S55" s="22">
        <f t="shared" si="0"/>
        <v>38600.33</v>
      </c>
    </row>
    <row r="56" spans="1:19" s="6" customFormat="1" ht="18.75" customHeight="1" x14ac:dyDescent="0.25">
      <c r="A56" s="26" t="s">
        <v>51</v>
      </c>
      <c r="B56" s="27">
        <v>6</v>
      </c>
      <c r="C56" s="28">
        <v>72677.529800000004</v>
      </c>
      <c r="D56" s="29"/>
      <c r="E56" s="30"/>
      <c r="F56" s="31">
        <v>3</v>
      </c>
      <c r="G56" s="30">
        <v>12426</v>
      </c>
      <c r="H56" s="27">
        <v>2</v>
      </c>
      <c r="I56" s="28">
        <v>23105.5</v>
      </c>
      <c r="J56" s="29"/>
      <c r="K56" s="30"/>
      <c r="L56" s="29"/>
      <c r="M56" s="30"/>
      <c r="N56" s="29"/>
      <c r="O56" s="30"/>
      <c r="P56" s="32"/>
      <c r="Q56" s="28"/>
      <c r="R56" s="33">
        <f t="shared" si="0"/>
        <v>11</v>
      </c>
      <c r="S56" s="30">
        <f t="shared" si="0"/>
        <v>108209.0298</v>
      </c>
    </row>
    <row r="57" spans="1:19" s="6" customFormat="1" ht="18.75" customHeight="1" x14ac:dyDescent="0.25">
      <c r="A57" s="18" t="s">
        <v>52</v>
      </c>
      <c r="B57" s="19">
        <v>2</v>
      </c>
      <c r="C57" s="20">
        <v>11453.36</v>
      </c>
      <c r="D57" s="21"/>
      <c r="E57" s="22"/>
      <c r="F57" s="23">
        <v>2</v>
      </c>
      <c r="G57" s="22">
        <v>21003.47</v>
      </c>
      <c r="H57" s="21"/>
      <c r="I57" s="22"/>
      <c r="J57" s="21"/>
      <c r="K57" s="22"/>
      <c r="L57" s="21"/>
      <c r="M57" s="22"/>
      <c r="N57" s="21"/>
      <c r="O57" s="22"/>
      <c r="P57" s="24"/>
      <c r="Q57" s="22"/>
      <c r="R57" s="25">
        <f t="shared" si="0"/>
        <v>4</v>
      </c>
      <c r="S57" s="22">
        <f t="shared" si="0"/>
        <v>32456.83</v>
      </c>
    </row>
    <row r="58" spans="1:19" s="6" customFormat="1" ht="18.75" customHeight="1" x14ac:dyDescent="0.25">
      <c r="A58" s="26" t="s">
        <v>53</v>
      </c>
      <c r="B58" s="27">
        <v>5</v>
      </c>
      <c r="C58" s="28">
        <v>287623.0001</v>
      </c>
      <c r="D58" s="29"/>
      <c r="E58" s="30"/>
      <c r="F58" s="31">
        <v>5</v>
      </c>
      <c r="G58" s="30">
        <v>20718.75</v>
      </c>
      <c r="H58" s="27">
        <v>13</v>
      </c>
      <c r="I58" s="28">
        <v>254153.7199</v>
      </c>
      <c r="J58" s="29"/>
      <c r="K58" s="30"/>
      <c r="L58" s="29"/>
      <c r="M58" s="30"/>
      <c r="N58" s="29">
        <v>1</v>
      </c>
      <c r="O58" s="30">
        <v>790</v>
      </c>
      <c r="P58" s="32"/>
      <c r="Q58" s="28"/>
      <c r="R58" s="33">
        <f t="shared" si="0"/>
        <v>24</v>
      </c>
      <c r="S58" s="30">
        <f t="shared" si="0"/>
        <v>563285.47</v>
      </c>
    </row>
    <row r="59" spans="1:19" s="6" customFormat="1" ht="18.75" customHeight="1" x14ac:dyDescent="0.25">
      <c r="A59" s="18" t="s">
        <v>54</v>
      </c>
      <c r="B59" s="19">
        <v>16</v>
      </c>
      <c r="C59" s="20">
        <v>455816.11</v>
      </c>
      <c r="D59" s="21"/>
      <c r="E59" s="22"/>
      <c r="F59" s="23">
        <v>2</v>
      </c>
      <c r="G59" s="22">
        <v>7600</v>
      </c>
      <c r="H59" s="21">
        <v>24</v>
      </c>
      <c r="I59" s="22">
        <f>495268.6099+20000+20000+20000</f>
        <v>555268.60990000004</v>
      </c>
      <c r="J59" s="21">
        <v>2</v>
      </c>
      <c r="K59" s="22">
        <v>9767.25</v>
      </c>
      <c r="L59" s="21">
        <v>1</v>
      </c>
      <c r="M59" s="22">
        <v>2229314.38</v>
      </c>
      <c r="N59" s="21">
        <v>1</v>
      </c>
      <c r="O59" s="22">
        <v>23798.799900000002</v>
      </c>
      <c r="P59" s="24">
        <v>1</v>
      </c>
      <c r="Q59" s="22">
        <v>2217.54</v>
      </c>
      <c r="R59" s="25">
        <f t="shared" si="0"/>
        <v>47</v>
      </c>
      <c r="S59" s="22">
        <f t="shared" si="0"/>
        <v>3283782.6897999998</v>
      </c>
    </row>
    <row r="60" spans="1:19" s="6" customFormat="1" ht="18.75" customHeight="1" x14ac:dyDescent="0.25">
      <c r="A60" s="26" t="s">
        <v>55</v>
      </c>
      <c r="B60" s="27">
        <v>13</v>
      </c>
      <c r="C60" s="28">
        <v>542867</v>
      </c>
      <c r="D60" s="29"/>
      <c r="E60" s="30"/>
      <c r="F60" s="31">
        <v>4</v>
      </c>
      <c r="G60" s="30">
        <v>8169.44</v>
      </c>
      <c r="H60" s="27">
        <v>4</v>
      </c>
      <c r="I60" s="28">
        <v>170564.53</v>
      </c>
      <c r="J60" s="29"/>
      <c r="K60" s="30"/>
      <c r="L60" s="29"/>
      <c r="M60" s="30"/>
      <c r="N60" s="29"/>
      <c r="O60" s="30"/>
      <c r="P60" s="32"/>
      <c r="Q60" s="28"/>
      <c r="R60" s="33">
        <f t="shared" si="0"/>
        <v>21</v>
      </c>
      <c r="S60" s="30">
        <f t="shared" si="0"/>
        <v>721600.97</v>
      </c>
    </row>
    <row r="61" spans="1:19" s="6" customFormat="1" ht="18.75" customHeight="1" x14ac:dyDescent="0.25">
      <c r="A61" s="18" t="s">
        <v>56</v>
      </c>
      <c r="B61" s="19">
        <v>22</v>
      </c>
      <c r="C61" s="20">
        <v>631167.96010000003</v>
      </c>
      <c r="D61" s="21"/>
      <c r="E61" s="22"/>
      <c r="F61" s="23">
        <v>5</v>
      </c>
      <c r="G61" s="22">
        <v>16088.59</v>
      </c>
      <c r="H61" s="21">
        <v>27</v>
      </c>
      <c r="I61" s="22">
        <v>659048.31000000006</v>
      </c>
      <c r="J61" s="21">
        <v>14</v>
      </c>
      <c r="K61" s="22">
        <v>928094.71</v>
      </c>
      <c r="L61" s="21">
        <v>1</v>
      </c>
      <c r="M61" s="22">
        <v>335967.09</v>
      </c>
      <c r="N61" s="21">
        <v>4</v>
      </c>
      <c r="O61" s="22">
        <v>2861.48</v>
      </c>
      <c r="P61" s="24"/>
      <c r="Q61" s="22"/>
      <c r="R61" s="25">
        <f t="shared" si="0"/>
        <v>73</v>
      </c>
      <c r="S61" s="22">
        <f t="shared" si="0"/>
        <v>2573228.1401</v>
      </c>
    </row>
    <row r="62" spans="1:19" s="6" customFormat="1" ht="18.75" customHeight="1" x14ac:dyDescent="0.25">
      <c r="A62" s="26" t="s">
        <v>57</v>
      </c>
      <c r="B62" s="27">
        <v>8</v>
      </c>
      <c r="C62" s="28">
        <v>190444.16</v>
      </c>
      <c r="D62" s="29"/>
      <c r="E62" s="30"/>
      <c r="F62" s="31">
        <v>7</v>
      </c>
      <c r="G62" s="30">
        <v>57617.65</v>
      </c>
      <c r="H62" s="27">
        <v>4</v>
      </c>
      <c r="I62" s="28">
        <v>74684.320000000007</v>
      </c>
      <c r="J62" s="29"/>
      <c r="K62" s="30"/>
      <c r="L62" s="29"/>
      <c r="M62" s="30"/>
      <c r="N62" s="29">
        <v>1</v>
      </c>
      <c r="O62" s="30">
        <v>-600</v>
      </c>
      <c r="P62" s="32"/>
      <c r="Q62" s="28"/>
      <c r="R62" s="33">
        <f t="shared" si="0"/>
        <v>20</v>
      </c>
      <c r="S62" s="30">
        <f t="shared" si="0"/>
        <v>322146.13</v>
      </c>
    </row>
    <row r="63" spans="1:19" s="6" customFormat="1" ht="18.75" customHeight="1" x14ac:dyDescent="0.25">
      <c r="A63" s="18" t="s">
        <v>58</v>
      </c>
      <c r="B63" s="19">
        <v>2</v>
      </c>
      <c r="C63" s="20">
        <v>82002.14</v>
      </c>
      <c r="D63" s="21"/>
      <c r="E63" s="22"/>
      <c r="F63" s="23"/>
      <c r="G63" s="22"/>
      <c r="H63" s="21">
        <v>14</v>
      </c>
      <c r="I63" s="22">
        <v>255347.25</v>
      </c>
      <c r="J63" s="21"/>
      <c r="K63" s="22"/>
      <c r="L63" s="21"/>
      <c r="M63" s="22"/>
      <c r="N63" s="21">
        <v>1</v>
      </c>
      <c r="O63" s="22">
        <v>1950</v>
      </c>
      <c r="P63" s="24"/>
      <c r="Q63" s="22"/>
      <c r="R63" s="25">
        <f t="shared" si="0"/>
        <v>17</v>
      </c>
      <c r="S63" s="22">
        <f t="shared" si="0"/>
        <v>339299.39</v>
      </c>
    </row>
    <row r="64" spans="1:19" s="6" customFormat="1" ht="18.75" customHeight="1" x14ac:dyDescent="0.25">
      <c r="A64" s="26" t="s">
        <v>59</v>
      </c>
      <c r="B64" s="27">
        <v>3</v>
      </c>
      <c r="C64" s="28">
        <v>28378.87</v>
      </c>
      <c r="D64" s="29"/>
      <c r="E64" s="30"/>
      <c r="F64" s="31"/>
      <c r="G64" s="30"/>
      <c r="H64" s="27">
        <v>10</v>
      </c>
      <c r="I64" s="28">
        <v>96810.06</v>
      </c>
      <c r="J64" s="29">
        <v>2</v>
      </c>
      <c r="K64" s="30">
        <v>159175.75</v>
      </c>
      <c r="L64" s="29"/>
      <c r="M64" s="30"/>
      <c r="N64" s="29">
        <v>1</v>
      </c>
      <c r="O64" s="30">
        <v>9320</v>
      </c>
      <c r="P64" s="32"/>
      <c r="Q64" s="28"/>
      <c r="R64" s="33">
        <f t="shared" si="0"/>
        <v>16</v>
      </c>
      <c r="S64" s="30">
        <f t="shared" si="0"/>
        <v>293684.68</v>
      </c>
    </row>
    <row r="65" spans="1:19" s="6" customFormat="1" ht="18.75" customHeight="1" x14ac:dyDescent="0.25">
      <c r="A65" s="18" t="s">
        <v>60</v>
      </c>
      <c r="B65" s="19">
        <v>1</v>
      </c>
      <c r="C65" s="20">
        <v>31516.44</v>
      </c>
      <c r="D65" s="21"/>
      <c r="E65" s="22"/>
      <c r="F65" s="23"/>
      <c r="G65" s="22"/>
      <c r="H65" s="21">
        <v>12</v>
      </c>
      <c r="I65" s="22">
        <v>203076.23</v>
      </c>
      <c r="J65" s="21">
        <v>1</v>
      </c>
      <c r="K65" s="22">
        <v>18041.77</v>
      </c>
      <c r="L65" s="21"/>
      <c r="M65" s="22"/>
      <c r="N65" s="21">
        <v>2</v>
      </c>
      <c r="O65" s="22">
        <v>4520</v>
      </c>
      <c r="P65" s="24">
        <v>1</v>
      </c>
      <c r="Q65" s="22">
        <v>767.46</v>
      </c>
      <c r="R65" s="25">
        <f t="shared" si="0"/>
        <v>17</v>
      </c>
      <c r="S65" s="22">
        <f t="shared" si="0"/>
        <v>257921.9</v>
      </c>
    </row>
    <row r="66" spans="1:19" s="6" customFormat="1" ht="18.75" customHeight="1" x14ac:dyDescent="0.25">
      <c r="A66" s="26" t="s">
        <v>61</v>
      </c>
      <c r="B66" s="27">
        <v>6</v>
      </c>
      <c r="C66" s="28">
        <f>80266.4+10469.99</f>
        <v>90736.39</v>
      </c>
      <c r="D66" s="29"/>
      <c r="E66" s="30"/>
      <c r="F66" s="31">
        <v>2</v>
      </c>
      <c r="G66" s="30">
        <v>7819</v>
      </c>
      <c r="H66" s="27">
        <v>1</v>
      </c>
      <c r="I66" s="28">
        <v>12100</v>
      </c>
      <c r="J66" s="29"/>
      <c r="K66" s="30"/>
      <c r="L66" s="29"/>
      <c r="M66" s="30"/>
      <c r="N66" s="29"/>
      <c r="O66" s="30"/>
      <c r="P66" s="32"/>
      <c r="Q66" s="28"/>
      <c r="R66" s="33">
        <f t="shared" si="0"/>
        <v>9</v>
      </c>
      <c r="S66" s="30">
        <f t="shared" si="0"/>
        <v>110655.39</v>
      </c>
    </row>
    <row r="67" spans="1:19" s="6" customFormat="1" ht="18.75" customHeight="1" x14ac:dyDescent="0.25">
      <c r="A67" s="18" t="s">
        <v>62</v>
      </c>
      <c r="B67" s="19">
        <v>6</v>
      </c>
      <c r="C67" s="20">
        <v>36193.74</v>
      </c>
      <c r="D67" s="21"/>
      <c r="E67" s="22"/>
      <c r="F67" s="23">
        <v>8</v>
      </c>
      <c r="G67" s="22">
        <v>28631.26</v>
      </c>
      <c r="H67" s="21">
        <v>6</v>
      </c>
      <c r="I67" s="22">
        <v>28711.75</v>
      </c>
      <c r="J67" s="21"/>
      <c r="K67" s="22"/>
      <c r="L67" s="21"/>
      <c r="M67" s="22"/>
      <c r="N67" s="21"/>
      <c r="O67" s="22"/>
      <c r="P67" s="24"/>
      <c r="Q67" s="22"/>
      <c r="R67" s="25">
        <f t="shared" si="0"/>
        <v>20</v>
      </c>
      <c r="S67" s="22">
        <f t="shared" si="0"/>
        <v>93536.75</v>
      </c>
    </row>
    <row r="68" spans="1:19" s="6" customFormat="1" ht="18.75" customHeight="1" x14ac:dyDescent="0.25">
      <c r="A68" s="26" t="s">
        <v>63</v>
      </c>
      <c r="B68" s="27">
        <v>21</v>
      </c>
      <c r="C68" s="28">
        <v>262215.73</v>
      </c>
      <c r="D68" s="29"/>
      <c r="E68" s="30"/>
      <c r="F68" s="31">
        <v>8</v>
      </c>
      <c r="G68" s="30">
        <v>71083.8</v>
      </c>
      <c r="H68" s="27">
        <v>3</v>
      </c>
      <c r="I68" s="28">
        <v>77329.960000000006</v>
      </c>
      <c r="J68" s="29"/>
      <c r="K68" s="30"/>
      <c r="L68" s="29"/>
      <c r="M68" s="30"/>
      <c r="N68" s="29"/>
      <c r="O68" s="30"/>
      <c r="P68" s="32"/>
      <c r="Q68" s="28"/>
      <c r="R68" s="33">
        <f t="shared" si="0"/>
        <v>32</v>
      </c>
      <c r="S68" s="30">
        <f t="shared" si="0"/>
        <v>410629.49</v>
      </c>
    </row>
    <row r="69" spans="1:19" s="6" customFormat="1" ht="18.75" customHeight="1" x14ac:dyDescent="0.25">
      <c r="A69" s="18" t="s">
        <v>64</v>
      </c>
      <c r="B69" s="19">
        <v>9</v>
      </c>
      <c r="C69" s="20">
        <v>107050.7001</v>
      </c>
      <c r="D69" s="21"/>
      <c r="E69" s="22"/>
      <c r="F69" s="23">
        <v>2</v>
      </c>
      <c r="G69" s="22">
        <v>2250</v>
      </c>
      <c r="H69" s="21">
        <v>5</v>
      </c>
      <c r="I69" s="22">
        <v>81642.570000000007</v>
      </c>
      <c r="J69" s="21"/>
      <c r="K69" s="22"/>
      <c r="L69" s="21"/>
      <c r="M69" s="22"/>
      <c r="N69" s="21">
        <v>2</v>
      </c>
      <c r="O69" s="22">
        <v>1300</v>
      </c>
      <c r="P69" s="24"/>
      <c r="Q69" s="22"/>
      <c r="R69" s="25">
        <f t="shared" si="0"/>
        <v>18</v>
      </c>
      <c r="S69" s="22">
        <f t="shared" si="0"/>
        <v>192243.27010000002</v>
      </c>
    </row>
    <row r="70" spans="1:19" s="6" customFormat="1" ht="18.75" customHeight="1" x14ac:dyDescent="0.25">
      <c r="A70" s="26" t="s">
        <v>65</v>
      </c>
      <c r="B70" s="27">
        <v>20</v>
      </c>
      <c r="C70" s="28">
        <v>500212.3</v>
      </c>
      <c r="D70" s="29"/>
      <c r="E70" s="30"/>
      <c r="F70" s="31">
        <v>6</v>
      </c>
      <c r="G70" s="30">
        <v>44439.67</v>
      </c>
      <c r="H70" s="27"/>
      <c r="I70" s="28"/>
      <c r="J70" s="29"/>
      <c r="K70" s="30"/>
      <c r="L70" s="29"/>
      <c r="M70" s="30"/>
      <c r="N70" s="29"/>
      <c r="O70" s="30"/>
      <c r="P70" s="32"/>
      <c r="Q70" s="28"/>
      <c r="R70" s="33">
        <f t="shared" si="0"/>
        <v>26</v>
      </c>
      <c r="S70" s="30">
        <f t="shared" si="0"/>
        <v>544651.97</v>
      </c>
    </row>
    <row r="71" spans="1:19" s="6" customFormat="1" ht="18.75" customHeight="1" x14ac:dyDescent="0.25">
      <c r="A71" s="18" t="s">
        <v>66</v>
      </c>
      <c r="B71" s="19">
        <v>10</v>
      </c>
      <c r="C71" s="20">
        <v>349878.5</v>
      </c>
      <c r="D71" s="21"/>
      <c r="E71" s="22"/>
      <c r="F71" s="23">
        <v>1</v>
      </c>
      <c r="G71" s="22">
        <v>30516</v>
      </c>
      <c r="H71" s="21">
        <v>1</v>
      </c>
      <c r="I71" s="22">
        <v>10192</v>
      </c>
      <c r="J71" s="21"/>
      <c r="K71" s="22"/>
      <c r="L71" s="21"/>
      <c r="M71" s="22"/>
      <c r="N71" s="21"/>
      <c r="O71" s="22"/>
      <c r="P71" s="24"/>
      <c r="Q71" s="22"/>
      <c r="R71" s="25">
        <f t="shared" si="0"/>
        <v>12</v>
      </c>
      <c r="S71" s="22">
        <f t="shared" si="0"/>
        <v>390586.5</v>
      </c>
    </row>
    <row r="72" spans="1:19" s="6" customFormat="1" ht="18.75" customHeight="1" x14ac:dyDescent="0.25">
      <c r="A72" s="26" t="s">
        <v>67</v>
      </c>
      <c r="B72" s="27">
        <v>47</v>
      </c>
      <c r="C72" s="28">
        <v>1050972.25</v>
      </c>
      <c r="D72" s="29">
        <v>2</v>
      </c>
      <c r="E72" s="30">
        <v>22380</v>
      </c>
      <c r="F72" s="31">
        <v>9</v>
      </c>
      <c r="G72" s="30">
        <v>88169.59</v>
      </c>
      <c r="H72" s="27">
        <v>57</v>
      </c>
      <c r="I72" s="28">
        <f>3939392.1+20000</f>
        <v>3959392.1</v>
      </c>
      <c r="J72" s="29">
        <v>28</v>
      </c>
      <c r="K72" s="30">
        <v>3238747.87</v>
      </c>
      <c r="L72" s="29">
        <v>4</v>
      </c>
      <c r="M72" s="30">
        <v>1659000.69</v>
      </c>
      <c r="N72" s="29">
        <v>3</v>
      </c>
      <c r="O72" s="30">
        <v>47270</v>
      </c>
      <c r="P72" s="32"/>
      <c r="Q72" s="28"/>
      <c r="R72" s="33">
        <f t="shared" ref="R72:S114" si="1">+B72+D72+F72+H72+J72+L72+N72+P72</f>
        <v>150</v>
      </c>
      <c r="S72" s="30">
        <f t="shared" si="1"/>
        <v>10065932.5</v>
      </c>
    </row>
    <row r="73" spans="1:19" s="6" customFormat="1" ht="18.75" customHeight="1" x14ac:dyDescent="0.25">
      <c r="A73" s="18" t="s">
        <v>68</v>
      </c>
      <c r="B73" s="19">
        <v>17</v>
      </c>
      <c r="C73" s="20">
        <v>1082488.6299000001</v>
      </c>
      <c r="D73" s="21"/>
      <c r="E73" s="22"/>
      <c r="F73" s="23">
        <v>3</v>
      </c>
      <c r="G73" s="22">
        <v>10956.46</v>
      </c>
      <c r="H73" s="21">
        <v>4</v>
      </c>
      <c r="I73" s="22">
        <v>97468.62</v>
      </c>
      <c r="J73" s="21">
        <v>1</v>
      </c>
      <c r="K73" s="22">
        <v>10121.84</v>
      </c>
      <c r="L73" s="21"/>
      <c r="M73" s="22"/>
      <c r="N73" s="21"/>
      <c r="O73" s="22"/>
      <c r="P73" s="24"/>
      <c r="Q73" s="22"/>
      <c r="R73" s="25">
        <f t="shared" si="1"/>
        <v>25</v>
      </c>
      <c r="S73" s="22">
        <f t="shared" si="1"/>
        <v>1201035.5499000002</v>
      </c>
    </row>
    <row r="74" spans="1:19" s="6" customFormat="1" ht="18.75" customHeight="1" x14ac:dyDescent="0.25">
      <c r="A74" s="26" t="s">
        <v>69</v>
      </c>
      <c r="B74" s="27">
        <v>8</v>
      </c>
      <c r="C74" s="28">
        <v>104516.67</v>
      </c>
      <c r="D74" s="29"/>
      <c r="E74" s="30"/>
      <c r="F74" s="31">
        <v>9</v>
      </c>
      <c r="G74" s="30">
        <v>56717.07</v>
      </c>
      <c r="H74" s="27">
        <v>2</v>
      </c>
      <c r="I74" s="28">
        <v>23959.21</v>
      </c>
      <c r="J74" s="29">
        <v>1</v>
      </c>
      <c r="K74" s="30">
        <v>178695</v>
      </c>
      <c r="L74" s="29"/>
      <c r="M74" s="30"/>
      <c r="N74" s="29">
        <v>2</v>
      </c>
      <c r="O74" s="30">
        <v>10630.85</v>
      </c>
      <c r="P74" s="32">
        <v>2</v>
      </c>
      <c r="Q74" s="28">
        <v>6200</v>
      </c>
      <c r="R74" s="33">
        <f t="shared" si="1"/>
        <v>24</v>
      </c>
      <c r="S74" s="30">
        <f t="shared" si="1"/>
        <v>380718.79999999993</v>
      </c>
    </row>
    <row r="75" spans="1:19" s="6" customFormat="1" ht="18.75" customHeight="1" x14ac:dyDescent="0.25">
      <c r="A75" s="18" t="s">
        <v>70</v>
      </c>
      <c r="B75" s="19">
        <v>5</v>
      </c>
      <c r="C75" s="20">
        <v>48375.58</v>
      </c>
      <c r="D75" s="21"/>
      <c r="E75" s="22"/>
      <c r="F75" s="23">
        <v>5</v>
      </c>
      <c r="G75" s="22">
        <v>3898.3</v>
      </c>
      <c r="H75" s="21">
        <v>3</v>
      </c>
      <c r="I75" s="22">
        <v>1019.11</v>
      </c>
      <c r="J75" s="21"/>
      <c r="K75" s="22"/>
      <c r="L75" s="21"/>
      <c r="M75" s="22"/>
      <c r="N75" s="21">
        <v>1</v>
      </c>
      <c r="O75" s="22">
        <v>1812.5</v>
      </c>
      <c r="P75" s="24"/>
      <c r="Q75" s="22"/>
      <c r="R75" s="25">
        <f t="shared" si="1"/>
        <v>14</v>
      </c>
      <c r="S75" s="22">
        <f t="shared" si="1"/>
        <v>55105.490000000005</v>
      </c>
    </row>
    <row r="76" spans="1:19" s="34" customFormat="1" ht="18.75" customHeight="1" x14ac:dyDescent="0.25">
      <c r="A76" s="26" t="s">
        <v>71</v>
      </c>
      <c r="B76" s="27">
        <v>5</v>
      </c>
      <c r="C76" s="28">
        <v>65507.92</v>
      </c>
      <c r="D76" s="29"/>
      <c r="E76" s="30"/>
      <c r="F76" s="31">
        <v>3</v>
      </c>
      <c r="G76" s="30">
        <v>852.2</v>
      </c>
      <c r="H76" s="27">
        <v>8</v>
      </c>
      <c r="I76" s="28">
        <v>220772.38</v>
      </c>
      <c r="J76" s="29">
        <v>3</v>
      </c>
      <c r="K76" s="30">
        <v>162758.78</v>
      </c>
      <c r="L76" s="29"/>
      <c r="M76" s="30"/>
      <c r="N76" s="29"/>
      <c r="O76" s="30"/>
      <c r="P76" s="32"/>
      <c r="Q76" s="28"/>
      <c r="R76" s="33">
        <f t="shared" si="1"/>
        <v>19</v>
      </c>
      <c r="S76" s="30">
        <f t="shared" si="1"/>
        <v>449891.28</v>
      </c>
    </row>
    <row r="77" spans="1:19" s="34" customFormat="1" ht="18.75" customHeight="1" x14ac:dyDescent="0.25">
      <c r="A77" s="18" t="s">
        <v>72</v>
      </c>
      <c r="B77" s="19">
        <v>11</v>
      </c>
      <c r="C77" s="20">
        <v>158942.76999999999</v>
      </c>
      <c r="D77" s="21"/>
      <c r="E77" s="22"/>
      <c r="F77" s="23">
        <v>4</v>
      </c>
      <c r="G77" s="22">
        <v>45376.98</v>
      </c>
      <c r="H77" s="21">
        <v>29</v>
      </c>
      <c r="I77" s="22">
        <v>1221294.1799000001</v>
      </c>
      <c r="J77" s="21">
        <v>4</v>
      </c>
      <c r="K77" s="22">
        <v>120231.9299</v>
      </c>
      <c r="L77" s="21"/>
      <c r="M77" s="22"/>
      <c r="N77" s="21"/>
      <c r="O77" s="22"/>
      <c r="P77" s="24"/>
      <c r="Q77" s="22"/>
      <c r="R77" s="25">
        <f t="shared" si="1"/>
        <v>48</v>
      </c>
      <c r="S77" s="22">
        <f t="shared" si="1"/>
        <v>1545845.8598000002</v>
      </c>
    </row>
    <row r="78" spans="1:19" s="34" customFormat="1" ht="18.75" customHeight="1" x14ac:dyDescent="0.25">
      <c r="A78" s="26" t="s">
        <v>73</v>
      </c>
      <c r="B78" s="27">
        <v>14</v>
      </c>
      <c r="C78" s="28">
        <v>218213.05</v>
      </c>
      <c r="D78" s="29"/>
      <c r="E78" s="30"/>
      <c r="F78" s="31">
        <v>6</v>
      </c>
      <c r="G78" s="30">
        <v>50219.959900000002</v>
      </c>
      <c r="H78" s="27">
        <v>11</v>
      </c>
      <c r="I78" s="28">
        <v>171780.05</v>
      </c>
      <c r="J78" s="29"/>
      <c r="K78" s="30"/>
      <c r="L78" s="29"/>
      <c r="M78" s="30"/>
      <c r="N78" s="29">
        <v>2</v>
      </c>
      <c r="O78" s="30">
        <v>-300</v>
      </c>
      <c r="P78" s="32"/>
      <c r="Q78" s="28"/>
      <c r="R78" s="33">
        <f t="shared" si="1"/>
        <v>33</v>
      </c>
      <c r="S78" s="30">
        <f t="shared" si="1"/>
        <v>439913.05989999999</v>
      </c>
    </row>
    <row r="79" spans="1:19" s="34" customFormat="1" ht="18.75" customHeight="1" x14ac:dyDescent="0.25">
      <c r="A79" s="18" t="s">
        <v>74</v>
      </c>
      <c r="B79" s="19">
        <v>5</v>
      </c>
      <c r="C79" s="20">
        <v>42738.3</v>
      </c>
      <c r="D79" s="21"/>
      <c r="E79" s="22"/>
      <c r="F79" s="23"/>
      <c r="G79" s="22"/>
      <c r="H79" s="21">
        <v>1</v>
      </c>
      <c r="I79" s="22">
        <v>5000</v>
      </c>
      <c r="J79" s="21"/>
      <c r="K79" s="22"/>
      <c r="L79" s="21"/>
      <c r="M79" s="22"/>
      <c r="N79" s="21">
        <v>1</v>
      </c>
      <c r="O79" s="22">
        <v>1260</v>
      </c>
      <c r="P79" s="24"/>
      <c r="Q79" s="22"/>
      <c r="R79" s="25">
        <f t="shared" si="1"/>
        <v>7</v>
      </c>
      <c r="S79" s="22">
        <f t="shared" si="1"/>
        <v>48998.3</v>
      </c>
    </row>
    <row r="80" spans="1:19" s="34" customFormat="1" ht="18.75" customHeight="1" x14ac:dyDescent="0.25">
      <c r="A80" s="26" t="s">
        <v>75</v>
      </c>
      <c r="B80" s="27">
        <v>3</v>
      </c>
      <c r="C80" s="28">
        <v>52216.3</v>
      </c>
      <c r="D80" s="29"/>
      <c r="E80" s="30"/>
      <c r="F80" s="31">
        <v>1</v>
      </c>
      <c r="G80" s="30">
        <v>1300</v>
      </c>
      <c r="H80" s="27">
        <v>5</v>
      </c>
      <c r="I80" s="28">
        <v>379339.38</v>
      </c>
      <c r="J80" s="29"/>
      <c r="K80" s="30"/>
      <c r="L80" s="29"/>
      <c r="M80" s="30"/>
      <c r="N80" s="29"/>
      <c r="O80" s="30"/>
      <c r="P80" s="32"/>
      <c r="Q80" s="28"/>
      <c r="R80" s="33">
        <f t="shared" si="1"/>
        <v>9</v>
      </c>
      <c r="S80" s="30">
        <f t="shared" si="1"/>
        <v>432855.68</v>
      </c>
    </row>
    <row r="81" spans="1:19" s="34" customFormat="1" ht="18.75" customHeight="1" x14ac:dyDescent="0.25">
      <c r="A81" s="18" t="s">
        <v>107</v>
      </c>
      <c r="B81" s="19"/>
      <c r="C81" s="20"/>
      <c r="D81" s="21"/>
      <c r="E81" s="22"/>
      <c r="F81" s="23"/>
      <c r="G81" s="22"/>
      <c r="H81" s="21"/>
      <c r="I81" s="22"/>
      <c r="J81" s="21"/>
      <c r="K81" s="22"/>
      <c r="L81" s="21"/>
      <c r="M81" s="22"/>
      <c r="N81" s="21"/>
      <c r="O81" s="22"/>
      <c r="P81" s="24"/>
      <c r="Q81" s="22"/>
      <c r="R81" s="25">
        <f t="shared" si="1"/>
        <v>0</v>
      </c>
      <c r="S81" s="22">
        <f t="shared" si="1"/>
        <v>0</v>
      </c>
    </row>
    <row r="82" spans="1:19" s="34" customFormat="1" ht="18.75" customHeight="1" x14ac:dyDescent="0.25">
      <c r="A82" s="26" t="s">
        <v>76</v>
      </c>
      <c r="B82" s="27">
        <v>10</v>
      </c>
      <c r="C82" s="28">
        <v>217360</v>
      </c>
      <c r="D82" s="29"/>
      <c r="E82" s="30"/>
      <c r="F82" s="31">
        <v>1</v>
      </c>
      <c r="G82" s="30">
        <v>2300</v>
      </c>
      <c r="H82" s="27">
        <v>5</v>
      </c>
      <c r="I82" s="28">
        <v>147155.44</v>
      </c>
      <c r="J82" s="29">
        <v>1</v>
      </c>
      <c r="K82" s="30">
        <v>273406.52</v>
      </c>
      <c r="L82" s="29">
        <v>1</v>
      </c>
      <c r="M82" s="30">
        <v>671391.2</v>
      </c>
      <c r="N82" s="29"/>
      <c r="O82" s="30"/>
      <c r="P82" s="32">
        <v>1</v>
      </c>
      <c r="Q82" s="28">
        <v>297.36</v>
      </c>
      <c r="R82" s="33">
        <f t="shared" si="1"/>
        <v>19</v>
      </c>
      <c r="S82" s="30">
        <f t="shared" si="1"/>
        <v>1311910.52</v>
      </c>
    </row>
    <row r="83" spans="1:19" s="34" customFormat="1" ht="18.75" customHeight="1" x14ac:dyDescent="0.25">
      <c r="A83" s="18" t="s">
        <v>77</v>
      </c>
      <c r="B83" s="19"/>
      <c r="C83" s="20"/>
      <c r="D83" s="21"/>
      <c r="E83" s="22"/>
      <c r="F83" s="23">
        <v>1</v>
      </c>
      <c r="G83" s="22">
        <v>10039.67</v>
      </c>
      <c r="H83" s="21"/>
      <c r="I83" s="22"/>
      <c r="J83" s="21"/>
      <c r="K83" s="22"/>
      <c r="L83" s="21"/>
      <c r="M83" s="22"/>
      <c r="N83" s="21"/>
      <c r="O83" s="22"/>
      <c r="P83" s="24"/>
      <c r="Q83" s="22"/>
      <c r="R83" s="25">
        <f t="shared" si="1"/>
        <v>1</v>
      </c>
      <c r="S83" s="22">
        <f t="shared" si="1"/>
        <v>10039.67</v>
      </c>
    </row>
    <row r="84" spans="1:19" s="34" customFormat="1" ht="18.75" customHeight="1" x14ac:dyDescent="0.25">
      <c r="A84" s="26" t="s">
        <v>78</v>
      </c>
      <c r="B84" s="27">
        <v>5</v>
      </c>
      <c r="C84" s="28">
        <v>75310</v>
      </c>
      <c r="D84" s="29"/>
      <c r="E84" s="30"/>
      <c r="F84" s="31">
        <v>1</v>
      </c>
      <c r="G84" s="30">
        <v>3477.7</v>
      </c>
      <c r="H84" s="27">
        <v>8</v>
      </c>
      <c r="I84" s="28">
        <v>287932.31</v>
      </c>
      <c r="J84" s="29">
        <v>1</v>
      </c>
      <c r="K84" s="30">
        <v>26475.64</v>
      </c>
      <c r="L84" s="29"/>
      <c r="M84" s="30"/>
      <c r="N84" s="29"/>
      <c r="O84" s="30"/>
      <c r="P84" s="32"/>
      <c r="Q84" s="28"/>
      <c r="R84" s="33">
        <f t="shared" si="1"/>
        <v>15</v>
      </c>
      <c r="S84" s="30">
        <f t="shared" si="1"/>
        <v>393195.65</v>
      </c>
    </row>
    <row r="85" spans="1:19" s="34" customFormat="1" ht="18.75" customHeight="1" x14ac:dyDescent="0.25">
      <c r="A85" s="18" t="s">
        <v>79</v>
      </c>
      <c r="B85" s="19">
        <v>2</v>
      </c>
      <c r="C85" s="20">
        <v>62310</v>
      </c>
      <c r="D85" s="21"/>
      <c r="E85" s="22"/>
      <c r="F85" s="23">
        <v>1</v>
      </c>
      <c r="G85" s="22">
        <v>23880</v>
      </c>
      <c r="H85" s="21">
        <v>5</v>
      </c>
      <c r="I85" s="22">
        <v>296764.79999999999</v>
      </c>
      <c r="J85" s="21">
        <v>1</v>
      </c>
      <c r="K85" s="22">
        <v>8069.65</v>
      </c>
      <c r="L85" s="21"/>
      <c r="M85" s="22"/>
      <c r="N85" s="21"/>
      <c r="O85" s="22"/>
      <c r="P85" s="24"/>
      <c r="Q85" s="22"/>
      <c r="R85" s="25">
        <f t="shared" si="1"/>
        <v>9</v>
      </c>
      <c r="S85" s="22">
        <f t="shared" si="1"/>
        <v>391024.45</v>
      </c>
    </row>
    <row r="86" spans="1:19" s="34" customFormat="1" ht="18.75" customHeight="1" x14ac:dyDescent="0.25">
      <c r="A86" s="26" t="s">
        <v>108</v>
      </c>
      <c r="B86" s="27"/>
      <c r="C86" s="28"/>
      <c r="D86" s="29"/>
      <c r="E86" s="30"/>
      <c r="F86" s="31"/>
      <c r="G86" s="30"/>
      <c r="H86" s="27"/>
      <c r="I86" s="28"/>
      <c r="J86" s="29"/>
      <c r="K86" s="30"/>
      <c r="L86" s="29"/>
      <c r="M86" s="30"/>
      <c r="N86" s="29"/>
      <c r="O86" s="30"/>
      <c r="P86" s="32"/>
      <c r="Q86" s="28"/>
      <c r="R86" s="33">
        <f t="shared" si="1"/>
        <v>0</v>
      </c>
      <c r="S86" s="30">
        <f t="shared" si="1"/>
        <v>0</v>
      </c>
    </row>
    <row r="87" spans="1:19" s="34" customFormat="1" ht="18.75" customHeight="1" x14ac:dyDescent="0.25">
      <c r="A87" s="18" t="s">
        <v>80</v>
      </c>
      <c r="B87" s="19">
        <v>5</v>
      </c>
      <c r="C87" s="20">
        <v>66763.459900000002</v>
      </c>
      <c r="D87" s="21"/>
      <c r="E87" s="22"/>
      <c r="F87" s="23">
        <v>1</v>
      </c>
      <c r="G87" s="22">
        <v>15325</v>
      </c>
      <c r="H87" s="21">
        <v>6</v>
      </c>
      <c r="I87" s="22">
        <f>162333.85+13300</f>
        <v>175633.85</v>
      </c>
      <c r="J87" s="21">
        <v>1</v>
      </c>
      <c r="K87" s="22">
        <v>88780</v>
      </c>
      <c r="L87" s="21"/>
      <c r="M87" s="22"/>
      <c r="N87" s="21"/>
      <c r="O87" s="22"/>
      <c r="P87" s="24"/>
      <c r="Q87" s="22"/>
      <c r="R87" s="25">
        <f t="shared" si="1"/>
        <v>13</v>
      </c>
      <c r="S87" s="22">
        <f t="shared" si="1"/>
        <v>346502.30989999999</v>
      </c>
    </row>
    <row r="88" spans="1:19" s="34" customFormat="1" ht="18.75" customHeight="1" x14ac:dyDescent="0.25">
      <c r="A88" s="26" t="s">
        <v>81</v>
      </c>
      <c r="B88" s="27"/>
      <c r="C88" s="28"/>
      <c r="D88" s="29"/>
      <c r="E88" s="30"/>
      <c r="F88" s="31">
        <v>1</v>
      </c>
      <c r="G88" s="30">
        <v>7280</v>
      </c>
      <c r="H88" s="27"/>
      <c r="I88" s="28"/>
      <c r="J88" s="29"/>
      <c r="K88" s="30"/>
      <c r="L88" s="29"/>
      <c r="M88" s="30"/>
      <c r="N88" s="29"/>
      <c r="O88" s="30"/>
      <c r="P88" s="32"/>
      <c r="Q88" s="28"/>
      <c r="R88" s="33">
        <f t="shared" si="1"/>
        <v>1</v>
      </c>
      <c r="S88" s="30">
        <f t="shared" si="1"/>
        <v>7280</v>
      </c>
    </row>
    <row r="89" spans="1:19" s="34" customFormat="1" ht="18.75" customHeight="1" x14ac:dyDescent="0.25">
      <c r="A89" s="18" t="s">
        <v>82</v>
      </c>
      <c r="B89" s="19">
        <v>19</v>
      </c>
      <c r="C89" s="20">
        <v>593873.75989999995</v>
      </c>
      <c r="D89" s="21">
        <v>1</v>
      </c>
      <c r="E89" s="22">
        <v>21717.34</v>
      </c>
      <c r="F89" s="23">
        <v>6</v>
      </c>
      <c r="G89" s="22">
        <v>78343</v>
      </c>
      <c r="H89" s="21">
        <v>8</v>
      </c>
      <c r="I89" s="22">
        <v>272704.8</v>
      </c>
      <c r="J89" s="21"/>
      <c r="K89" s="22"/>
      <c r="L89" s="21"/>
      <c r="M89" s="22"/>
      <c r="N89" s="21"/>
      <c r="O89" s="22"/>
      <c r="P89" s="24"/>
      <c r="Q89" s="22"/>
      <c r="R89" s="25">
        <f t="shared" si="1"/>
        <v>34</v>
      </c>
      <c r="S89" s="22">
        <f t="shared" si="1"/>
        <v>966638.89989999984</v>
      </c>
    </row>
    <row r="90" spans="1:19" s="34" customFormat="1" ht="18.75" customHeight="1" x14ac:dyDescent="0.25">
      <c r="A90" s="26" t="s">
        <v>83</v>
      </c>
      <c r="B90" s="27">
        <v>2</v>
      </c>
      <c r="C90" s="28">
        <v>94450</v>
      </c>
      <c r="D90" s="29">
        <v>2</v>
      </c>
      <c r="E90" s="30">
        <v>27680</v>
      </c>
      <c r="F90" s="31"/>
      <c r="G90" s="30"/>
      <c r="H90" s="27"/>
      <c r="I90" s="28"/>
      <c r="J90" s="29">
        <v>1</v>
      </c>
      <c r="K90" s="30">
        <v>1440</v>
      </c>
      <c r="L90" s="29"/>
      <c r="M90" s="30"/>
      <c r="N90" s="29"/>
      <c r="O90" s="30"/>
      <c r="P90" s="32"/>
      <c r="Q90" s="28"/>
      <c r="R90" s="33">
        <f t="shared" si="1"/>
        <v>5</v>
      </c>
      <c r="S90" s="30">
        <f t="shared" si="1"/>
        <v>123570</v>
      </c>
    </row>
    <row r="91" spans="1:19" s="34" customFormat="1" ht="18.75" customHeight="1" x14ac:dyDescent="0.25">
      <c r="A91" s="18" t="s">
        <v>84</v>
      </c>
      <c r="B91" s="19">
        <v>5</v>
      </c>
      <c r="C91" s="20">
        <v>253417.5</v>
      </c>
      <c r="D91" s="21"/>
      <c r="E91" s="22"/>
      <c r="F91" s="23"/>
      <c r="G91" s="22"/>
      <c r="H91" s="21">
        <v>8</v>
      </c>
      <c r="I91" s="22">
        <v>476582.15990000003</v>
      </c>
      <c r="J91" s="21">
        <v>1</v>
      </c>
      <c r="K91" s="22">
        <v>93735</v>
      </c>
      <c r="L91" s="21"/>
      <c r="M91" s="22"/>
      <c r="N91" s="21"/>
      <c r="O91" s="22"/>
      <c r="P91" s="24"/>
      <c r="Q91" s="22"/>
      <c r="R91" s="25">
        <f t="shared" si="1"/>
        <v>14</v>
      </c>
      <c r="S91" s="22">
        <f t="shared" si="1"/>
        <v>823734.65990000009</v>
      </c>
    </row>
    <row r="92" spans="1:19" s="34" customFormat="1" ht="18.75" customHeight="1" x14ac:dyDescent="0.25">
      <c r="A92" s="26" t="s">
        <v>85</v>
      </c>
      <c r="B92" s="27">
        <v>17</v>
      </c>
      <c r="C92" s="28">
        <v>367454.67</v>
      </c>
      <c r="D92" s="29"/>
      <c r="E92" s="30"/>
      <c r="F92" s="31">
        <v>1</v>
      </c>
      <c r="G92" s="30">
        <v>8164</v>
      </c>
      <c r="H92" s="27">
        <v>3</v>
      </c>
      <c r="I92" s="28">
        <v>42394.8</v>
      </c>
      <c r="J92" s="29">
        <v>1</v>
      </c>
      <c r="K92" s="30">
        <v>21408.38</v>
      </c>
      <c r="L92" s="29"/>
      <c r="M92" s="30"/>
      <c r="N92" s="29"/>
      <c r="O92" s="30"/>
      <c r="P92" s="32"/>
      <c r="Q92" s="28"/>
      <c r="R92" s="33">
        <f t="shared" si="1"/>
        <v>22</v>
      </c>
      <c r="S92" s="30">
        <f t="shared" si="1"/>
        <v>439421.85</v>
      </c>
    </row>
    <row r="93" spans="1:19" s="34" customFormat="1" ht="18.75" customHeight="1" x14ac:dyDescent="0.25">
      <c r="A93" s="18" t="s">
        <v>86</v>
      </c>
      <c r="B93" s="19">
        <v>14</v>
      </c>
      <c r="C93" s="20">
        <v>182999.74</v>
      </c>
      <c r="D93" s="21"/>
      <c r="E93" s="22"/>
      <c r="F93" s="23">
        <v>5</v>
      </c>
      <c r="G93" s="22">
        <v>47364.47</v>
      </c>
      <c r="H93" s="21">
        <v>2</v>
      </c>
      <c r="I93" s="22">
        <v>82057.5</v>
      </c>
      <c r="J93" s="21">
        <v>2</v>
      </c>
      <c r="K93" s="22">
        <v>51599.87</v>
      </c>
      <c r="L93" s="21"/>
      <c r="M93" s="22"/>
      <c r="N93" s="21"/>
      <c r="O93" s="22"/>
      <c r="P93" s="24"/>
      <c r="Q93" s="22"/>
      <c r="R93" s="25">
        <f t="shared" si="1"/>
        <v>23</v>
      </c>
      <c r="S93" s="22">
        <f t="shared" si="1"/>
        <v>364021.57999999996</v>
      </c>
    </row>
    <row r="94" spans="1:19" s="34" customFormat="1" ht="18.75" customHeight="1" x14ac:dyDescent="0.25">
      <c r="A94" s="26" t="s">
        <v>87</v>
      </c>
      <c r="B94" s="27">
        <v>11</v>
      </c>
      <c r="C94" s="28">
        <v>168072.81</v>
      </c>
      <c r="D94" s="29"/>
      <c r="E94" s="30"/>
      <c r="F94" s="31">
        <v>2</v>
      </c>
      <c r="G94" s="30">
        <v>20183</v>
      </c>
      <c r="H94" s="27">
        <v>2</v>
      </c>
      <c r="I94" s="28">
        <v>13644.15</v>
      </c>
      <c r="J94" s="29"/>
      <c r="K94" s="30"/>
      <c r="L94" s="29"/>
      <c r="M94" s="30"/>
      <c r="N94" s="29"/>
      <c r="O94" s="30"/>
      <c r="P94" s="32"/>
      <c r="Q94" s="28"/>
      <c r="R94" s="33">
        <f t="shared" si="1"/>
        <v>15</v>
      </c>
      <c r="S94" s="30">
        <f t="shared" si="1"/>
        <v>201899.96</v>
      </c>
    </row>
    <row r="95" spans="1:19" s="34" customFormat="1" ht="18.75" customHeight="1" x14ac:dyDescent="0.25">
      <c r="A95" s="18" t="s">
        <v>88</v>
      </c>
      <c r="B95" s="19">
        <v>1</v>
      </c>
      <c r="C95" s="20">
        <v>1200.02</v>
      </c>
      <c r="D95" s="21"/>
      <c r="E95" s="22"/>
      <c r="F95" s="23">
        <v>1</v>
      </c>
      <c r="G95" s="22">
        <v>423.73</v>
      </c>
      <c r="H95" s="21"/>
      <c r="I95" s="22"/>
      <c r="J95" s="21">
        <v>1</v>
      </c>
      <c r="K95" s="22">
        <v>41075.5</v>
      </c>
      <c r="L95" s="21"/>
      <c r="M95" s="22"/>
      <c r="N95" s="21"/>
      <c r="O95" s="22"/>
      <c r="P95" s="24"/>
      <c r="Q95" s="22"/>
      <c r="R95" s="25">
        <f t="shared" si="1"/>
        <v>3</v>
      </c>
      <c r="S95" s="22">
        <f t="shared" si="1"/>
        <v>42699.25</v>
      </c>
    </row>
    <row r="96" spans="1:19" s="34" customFormat="1" ht="18.75" customHeight="1" x14ac:dyDescent="0.25">
      <c r="A96" s="26" t="s">
        <v>89</v>
      </c>
      <c r="B96" s="27">
        <v>3</v>
      </c>
      <c r="C96" s="28">
        <v>93080</v>
      </c>
      <c r="D96" s="29"/>
      <c r="E96" s="30"/>
      <c r="F96" s="31">
        <v>1</v>
      </c>
      <c r="G96" s="30">
        <v>89556.73</v>
      </c>
      <c r="H96" s="27">
        <v>1</v>
      </c>
      <c r="I96" s="28">
        <v>1864.8</v>
      </c>
      <c r="J96" s="29">
        <v>1</v>
      </c>
      <c r="K96" s="30">
        <v>139409.23000000001</v>
      </c>
      <c r="L96" s="29"/>
      <c r="M96" s="30"/>
      <c r="N96" s="29"/>
      <c r="O96" s="30"/>
      <c r="P96" s="32"/>
      <c r="Q96" s="28"/>
      <c r="R96" s="33">
        <f t="shared" si="1"/>
        <v>6</v>
      </c>
      <c r="S96" s="30">
        <f t="shared" si="1"/>
        <v>323910.76</v>
      </c>
    </row>
    <row r="97" spans="1:19" s="34" customFormat="1" ht="18.75" customHeight="1" x14ac:dyDescent="0.25">
      <c r="A97" s="18" t="s">
        <v>90</v>
      </c>
      <c r="B97" s="19"/>
      <c r="C97" s="20"/>
      <c r="D97" s="21"/>
      <c r="E97" s="22"/>
      <c r="F97" s="23"/>
      <c r="G97" s="22"/>
      <c r="H97" s="21">
        <v>3</v>
      </c>
      <c r="I97" s="22">
        <v>83989.899900000004</v>
      </c>
      <c r="J97" s="21"/>
      <c r="K97" s="22"/>
      <c r="L97" s="21"/>
      <c r="M97" s="22"/>
      <c r="N97" s="21"/>
      <c r="O97" s="22"/>
      <c r="P97" s="24"/>
      <c r="Q97" s="22"/>
      <c r="R97" s="25">
        <f t="shared" si="1"/>
        <v>3</v>
      </c>
      <c r="S97" s="22">
        <f t="shared" si="1"/>
        <v>83989.899900000004</v>
      </c>
    </row>
    <row r="98" spans="1:19" s="34" customFormat="1" ht="18.75" customHeight="1" x14ac:dyDescent="0.25">
      <c r="A98" s="26" t="s">
        <v>91</v>
      </c>
      <c r="B98" s="27"/>
      <c r="C98" s="28"/>
      <c r="D98" s="29"/>
      <c r="E98" s="30"/>
      <c r="F98" s="31"/>
      <c r="G98" s="30"/>
      <c r="H98" s="27">
        <v>2</v>
      </c>
      <c r="I98" s="28">
        <v>3360.8</v>
      </c>
      <c r="J98" s="29"/>
      <c r="K98" s="30"/>
      <c r="L98" s="29"/>
      <c r="M98" s="30"/>
      <c r="N98" s="29"/>
      <c r="O98" s="30"/>
      <c r="P98" s="32"/>
      <c r="Q98" s="28"/>
      <c r="R98" s="33">
        <f t="shared" si="1"/>
        <v>2</v>
      </c>
      <c r="S98" s="30">
        <f t="shared" si="1"/>
        <v>3360.8</v>
      </c>
    </row>
    <row r="99" spans="1:19" s="34" customFormat="1" ht="18.75" customHeight="1" x14ac:dyDescent="0.25">
      <c r="A99" s="18" t="s">
        <v>109</v>
      </c>
      <c r="B99" s="19"/>
      <c r="C99" s="20"/>
      <c r="D99" s="21"/>
      <c r="E99" s="22"/>
      <c r="F99" s="23"/>
      <c r="G99" s="22"/>
      <c r="H99" s="21">
        <v>3</v>
      </c>
      <c r="I99" s="22">
        <v>73555.7</v>
      </c>
      <c r="J99" s="21"/>
      <c r="K99" s="22"/>
      <c r="L99" s="21"/>
      <c r="M99" s="22"/>
      <c r="N99" s="21"/>
      <c r="O99" s="22"/>
      <c r="P99" s="24"/>
      <c r="Q99" s="22"/>
      <c r="R99" s="25">
        <f t="shared" si="1"/>
        <v>3</v>
      </c>
      <c r="S99" s="22">
        <f t="shared" si="1"/>
        <v>73555.7</v>
      </c>
    </row>
    <row r="100" spans="1:19" s="34" customFormat="1" ht="18.75" customHeight="1" x14ac:dyDescent="0.25">
      <c r="A100" s="26" t="s">
        <v>92</v>
      </c>
      <c r="B100" s="27">
        <v>23</v>
      </c>
      <c r="C100" s="28">
        <v>466090</v>
      </c>
      <c r="D100" s="29"/>
      <c r="E100" s="30"/>
      <c r="F100" s="31">
        <v>2</v>
      </c>
      <c r="G100" s="30">
        <v>25727.18</v>
      </c>
      <c r="H100" s="27">
        <v>7</v>
      </c>
      <c r="I100" s="28">
        <v>179951.12</v>
      </c>
      <c r="J100" s="29"/>
      <c r="K100" s="30"/>
      <c r="L100" s="29"/>
      <c r="M100" s="30"/>
      <c r="N100" s="29">
        <v>1</v>
      </c>
      <c r="O100" s="30">
        <v>2880</v>
      </c>
      <c r="P100" s="32"/>
      <c r="Q100" s="28"/>
      <c r="R100" s="33">
        <f t="shared" si="1"/>
        <v>33</v>
      </c>
      <c r="S100" s="30">
        <f t="shared" si="1"/>
        <v>674648.3</v>
      </c>
    </row>
    <row r="101" spans="1:19" s="34" customFormat="1" ht="18.75" customHeight="1" x14ac:dyDescent="0.25">
      <c r="A101" s="18" t="s">
        <v>93</v>
      </c>
      <c r="B101" s="19">
        <v>1</v>
      </c>
      <c r="C101" s="20">
        <v>15000</v>
      </c>
      <c r="D101" s="21"/>
      <c r="E101" s="22"/>
      <c r="F101" s="23"/>
      <c r="G101" s="22"/>
      <c r="H101" s="21">
        <v>3</v>
      </c>
      <c r="I101" s="22">
        <v>52385</v>
      </c>
      <c r="J101" s="21"/>
      <c r="K101" s="22"/>
      <c r="L101" s="21"/>
      <c r="M101" s="22"/>
      <c r="N101" s="21"/>
      <c r="O101" s="22"/>
      <c r="P101" s="24"/>
      <c r="Q101" s="22"/>
      <c r="R101" s="25">
        <f t="shared" si="1"/>
        <v>4</v>
      </c>
      <c r="S101" s="22">
        <f t="shared" si="1"/>
        <v>67385</v>
      </c>
    </row>
    <row r="102" spans="1:19" s="34" customFormat="1" ht="18.75" customHeight="1" x14ac:dyDescent="0.25">
      <c r="A102" s="26" t="s">
        <v>94</v>
      </c>
      <c r="B102" s="27">
        <v>1</v>
      </c>
      <c r="C102" s="28">
        <v>90000</v>
      </c>
      <c r="D102" s="29"/>
      <c r="E102" s="30"/>
      <c r="F102" s="31"/>
      <c r="G102" s="30"/>
      <c r="H102" s="27">
        <v>1</v>
      </c>
      <c r="I102" s="28">
        <v>1890</v>
      </c>
      <c r="J102" s="29"/>
      <c r="K102" s="30"/>
      <c r="L102" s="29"/>
      <c r="M102" s="30"/>
      <c r="N102" s="29"/>
      <c r="O102" s="30"/>
      <c r="P102" s="32"/>
      <c r="Q102" s="28"/>
      <c r="R102" s="33">
        <f t="shared" si="1"/>
        <v>2</v>
      </c>
      <c r="S102" s="30">
        <f t="shared" si="1"/>
        <v>91890</v>
      </c>
    </row>
    <row r="103" spans="1:19" s="34" customFormat="1" ht="18.75" customHeight="1" x14ac:dyDescent="0.25">
      <c r="A103" s="18" t="s">
        <v>95</v>
      </c>
      <c r="B103" s="19">
        <v>9</v>
      </c>
      <c r="C103" s="20">
        <v>189788</v>
      </c>
      <c r="D103" s="21"/>
      <c r="E103" s="22"/>
      <c r="F103" s="23">
        <v>1</v>
      </c>
      <c r="G103" s="22">
        <v>4257.3900000000003</v>
      </c>
      <c r="H103" s="21">
        <v>6</v>
      </c>
      <c r="I103" s="22">
        <v>50946.35</v>
      </c>
      <c r="J103" s="21">
        <v>2</v>
      </c>
      <c r="K103" s="22">
        <v>67112.539999999994</v>
      </c>
      <c r="L103" s="21"/>
      <c r="M103" s="22"/>
      <c r="N103" s="21"/>
      <c r="O103" s="22"/>
      <c r="P103" s="24"/>
      <c r="Q103" s="22"/>
      <c r="R103" s="25">
        <f t="shared" si="1"/>
        <v>18</v>
      </c>
      <c r="S103" s="22">
        <f t="shared" si="1"/>
        <v>312104.28000000003</v>
      </c>
    </row>
    <row r="104" spans="1:19" s="34" customFormat="1" ht="18.75" customHeight="1" x14ac:dyDescent="0.25">
      <c r="A104" s="26" t="s">
        <v>96</v>
      </c>
      <c r="B104" s="27">
        <v>1</v>
      </c>
      <c r="C104" s="28">
        <v>16504.819899999999</v>
      </c>
      <c r="D104" s="29"/>
      <c r="E104" s="30"/>
      <c r="F104" s="31">
        <v>1</v>
      </c>
      <c r="G104" s="30">
        <v>97593.32</v>
      </c>
      <c r="H104" s="27">
        <v>2</v>
      </c>
      <c r="I104" s="28">
        <v>34111.300000000003</v>
      </c>
      <c r="J104" s="29"/>
      <c r="K104" s="30"/>
      <c r="L104" s="29"/>
      <c r="M104" s="30"/>
      <c r="N104" s="29"/>
      <c r="O104" s="30"/>
      <c r="P104" s="32"/>
      <c r="Q104" s="28"/>
      <c r="R104" s="33">
        <f t="shared" si="1"/>
        <v>4</v>
      </c>
      <c r="S104" s="30">
        <f t="shared" si="1"/>
        <v>148209.4399</v>
      </c>
    </row>
    <row r="105" spans="1:19" s="34" customFormat="1" ht="18.75" customHeight="1" x14ac:dyDescent="0.25">
      <c r="A105" s="18" t="s">
        <v>97</v>
      </c>
      <c r="B105" s="19">
        <v>1</v>
      </c>
      <c r="C105" s="20">
        <v>1200</v>
      </c>
      <c r="D105" s="21"/>
      <c r="E105" s="22"/>
      <c r="F105" s="23">
        <v>1</v>
      </c>
      <c r="G105" s="22">
        <v>15000</v>
      </c>
      <c r="H105" s="21"/>
      <c r="I105" s="22"/>
      <c r="J105" s="21"/>
      <c r="K105" s="22"/>
      <c r="L105" s="21"/>
      <c r="M105" s="22"/>
      <c r="N105" s="21"/>
      <c r="O105" s="22"/>
      <c r="P105" s="24"/>
      <c r="Q105" s="22"/>
      <c r="R105" s="25">
        <f t="shared" si="1"/>
        <v>2</v>
      </c>
      <c r="S105" s="22">
        <f t="shared" si="1"/>
        <v>16200</v>
      </c>
    </row>
    <row r="106" spans="1:19" s="34" customFormat="1" ht="18.75" customHeight="1" x14ac:dyDescent="0.25">
      <c r="A106" s="26" t="s">
        <v>98</v>
      </c>
      <c r="B106" s="27">
        <v>2</v>
      </c>
      <c r="C106" s="28">
        <v>23046</v>
      </c>
      <c r="D106" s="29"/>
      <c r="E106" s="30"/>
      <c r="F106" s="31">
        <v>1</v>
      </c>
      <c r="G106" s="30">
        <v>4500</v>
      </c>
      <c r="H106" s="27">
        <v>1</v>
      </c>
      <c r="I106" s="28">
        <v>29418.73</v>
      </c>
      <c r="J106" s="29"/>
      <c r="K106" s="30"/>
      <c r="L106" s="29"/>
      <c r="M106" s="30"/>
      <c r="N106" s="29"/>
      <c r="O106" s="30"/>
      <c r="P106" s="32"/>
      <c r="Q106" s="28"/>
      <c r="R106" s="33">
        <f t="shared" si="1"/>
        <v>4</v>
      </c>
      <c r="S106" s="30">
        <f t="shared" si="1"/>
        <v>56964.729999999996</v>
      </c>
    </row>
    <row r="107" spans="1:19" s="34" customFormat="1" ht="18.75" customHeight="1" x14ac:dyDescent="0.25">
      <c r="A107" s="18" t="s">
        <v>99</v>
      </c>
      <c r="B107" s="19">
        <v>2</v>
      </c>
      <c r="C107" s="20">
        <v>76430.5</v>
      </c>
      <c r="D107" s="21"/>
      <c r="E107" s="22"/>
      <c r="F107" s="23"/>
      <c r="G107" s="22"/>
      <c r="H107" s="21">
        <v>1</v>
      </c>
      <c r="I107" s="22">
        <v>1864.8</v>
      </c>
      <c r="J107" s="21"/>
      <c r="K107" s="22"/>
      <c r="L107" s="21"/>
      <c r="M107" s="22"/>
      <c r="N107" s="21">
        <v>4</v>
      </c>
      <c r="O107" s="22">
        <v>12710.15</v>
      </c>
      <c r="P107" s="24">
        <v>1</v>
      </c>
      <c r="Q107" s="22">
        <v>3000</v>
      </c>
      <c r="R107" s="25">
        <f t="shared" si="1"/>
        <v>8</v>
      </c>
      <c r="S107" s="22">
        <f t="shared" si="1"/>
        <v>94005.45</v>
      </c>
    </row>
    <row r="108" spans="1:19" s="34" customFormat="1" ht="18.75" customHeight="1" x14ac:dyDescent="0.25">
      <c r="A108" s="26" t="s">
        <v>100</v>
      </c>
      <c r="B108" s="27">
        <v>2</v>
      </c>
      <c r="C108" s="28">
        <v>8900</v>
      </c>
      <c r="D108" s="29"/>
      <c r="E108" s="30"/>
      <c r="F108" s="31">
        <v>1</v>
      </c>
      <c r="G108" s="30">
        <v>942</v>
      </c>
      <c r="H108" s="27">
        <v>2</v>
      </c>
      <c r="I108" s="28">
        <v>28026</v>
      </c>
      <c r="J108" s="29"/>
      <c r="K108" s="30"/>
      <c r="L108" s="29"/>
      <c r="M108" s="30"/>
      <c r="N108" s="29"/>
      <c r="O108" s="30"/>
      <c r="P108" s="32"/>
      <c r="Q108" s="28"/>
      <c r="R108" s="33">
        <f t="shared" si="1"/>
        <v>5</v>
      </c>
      <c r="S108" s="30">
        <f t="shared" si="1"/>
        <v>37868</v>
      </c>
    </row>
    <row r="109" spans="1:19" s="34" customFormat="1" ht="18.75" customHeight="1" x14ac:dyDescent="0.25">
      <c r="A109" s="18" t="s">
        <v>101</v>
      </c>
      <c r="B109" s="19">
        <v>3</v>
      </c>
      <c r="C109" s="20">
        <v>68047.460000000006</v>
      </c>
      <c r="D109" s="21"/>
      <c r="E109" s="22"/>
      <c r="F109" s="23"/>
      <c r="G109" s="22"/>
      <c r="H109" s="21">
        <v>2</v>
      </c>
      <c r="I109" s="22">
        <v>103700</v>
      </c>
      <c r="J109" s="21">
        <v>1</v>
      </c>
      <c r="K109" s="22">
        <v>102373.27</v>
      </c>
      <c r="L109" s="21"/>
      <c r="M109" s="22"/>
      <c r="N109" s="21"/>
      <c r="O109" s="22"/>
      <c r="P109" s="24"/>
      <c r="Q109" s="22"/>
      <c r="R109" s="25">
        <f t="shared" si="1"/>
        <v>6</v>
      </c>
      <c r="S109" s="22">
        <f t="shared" si="1"/>
        <v>274120.73000000004</v>
      </c>
    </row>
    <row r="110" spans="1:19" s="34" customFormat="1" ht="18.75" customHeight="1" x14ac:dyDescent="0.25">
      <c r="A110" s="26" t="s">
        <v>102</v>
      </c>
      <c r="B110" s="27"/>
      <c r="C110" s="28"/>
      <c r="D110" s="29"/>
      <c r="E110" s="30"/>
      <c r="F110" s="31"/>
      <c r="G110" s="30"/>
      <c r="H110" s="27">
        <v>2</v>
      </c>
      <c r="I110" s="28">
        <v>7264.8</v>
      </c>
      <c r="J110" s="29"/>
      <c r="K110" s="30"/>
      <c r="L110" s="29"/>
      <c r="M110" s="30"/>
      <c r="N110" s="29"/>
      <c r="O110" s="30"/>
      <c r="P110" s="32"/>
      <c r="Q110" s="28"/>
      <c r="R110" s="33">
        <f t="shared" si="1"/>
        <v>2</v>
      </c>
      <c r="S110" s="30">
        <f t="shared" si="1"/>
        <v>7264.8</v>
      </c>
    </row>
    <row r="111" spans="1:19" s="34" customFormat="1" ht="18.75" customHeight="1" x14ac:dyDescent="0.25">
      <c r="A111" s="18" t="s">
        <v>103</v>
      </c>
      <c r="B111" s="19">
        <v>2</v>
      </c>
      <c r="C111" s="20">
        <v>51796</v>
      </c>
      <c r="D111" s="21"/>
      <c r="E111" s="22"/>
      <c r="F111" s="23">
        <v>1</v>
      </c>
      <c r="G111" s="22">
        <v>18449</v>
      </c>
      <c r="H111" s="21">
        <v>1</v>
      </c>
      <c r="I111" s="22">
        <v>1200</v>
      </c>
      <c r="J111" s="21"/>
      <c r="K111" s="22"/>
      <c r="L111" s="21"/>
      <c r="M111" s="22"/>
      <c r="N111" s="21"/>
      <c r="O111" s="22"/>
      <c r="P111" s="24"/>
      <c r="Q111" s="22"/>
      <c r="R111" s="25">
        <f t="shared" si="1"/>
        <v>4</v>
      </c>
      <c r="S111" s="22">
        <f t="shared" si="1"/>
        <v>71445</v>
      </c>
    </row>
    <row r="112" spans="1:19" s="34" customFormat="1" ht="18.75" customHeight="1" x14ac:dyDescent="0.25">
      <c r="A112" s="26" t="s">
        <v>104</v>
      </c>
      <c r="B112" s="27">
        <v>6</v>
      </c>
      <c r="C112" s="28">
        <v>332317.81</v>
      </c>
      <c r="D112" s="29"/>
      <c r="E112" s="30"/>
      <c r="F112" s="31">
        <v>1</v>
      </c>
      <c r="G112" s="30">
        <v>104008</v>
      </c>
      <c r="H112" s="27"/>
      <c r="I112" s="28"/>
      <c r="J112" s="29">
        <v>1</v>
      </c>
      <c r="K112" s="30">
        <v>35937.410000000003</v>
      </c>
      <c r="L112" s="29"/>
      <c r="M112" s="30"/>
      <c r="N112" s="29">
        <v>7</v>
      </c>
      <c r="O112" s="30">
        <v>147706.31</v>
      </c>
      <c r="P112" s="32"/>
      <c r="Q112" s="28"/>
      <c r="R112" s="33">
        <f t="shared" si="1"/>
        <v>15</v>
      </c>
      <c r="S112" s="30">
        <f t="shared" si="1"/>
        <v>619969.53</v>
      </c>
    </row>
    <row r="113" spans="1:19" s="34" customFormat="1" ht="18.75" customHeight="1" x14ac:dyDescent="0.25">
      <c r="A113" s="18" t="s">
        <v>105</v>
      </c>
      <c r="B113" s="19">
        <v>1</v>
      </c>
      <c r="C113" s="20">
        <v>40000</v>
      </c>
      <c r="D113" s="21"/>
      <c r="E113" s="22"/>
      <c r="F113" s="23"/>
      <c r="G113" s="22"/>
      <c r="H113" s="21">
        <v>6</v>
      </c>
      <c r="I113" s="22">
        <f>157519.09+20000</f>
        <v>177519.09</v>
      </c>
      <c r="J113" s="21">
        <v>3</v>
      </c>
      <c r="K113" s="22">
        <v>569702.49</v>
      </c>
      <c r="L113" s="21"/>
      <c r="M113" s="22"/>
      <c r="N113" s="21"/>
      <c r="O113" s="22"/>
      <c r="P113" s="24"/>
      <c r="Q113" s="22"/>
      <c r="R113" s="25">
        <f t="shared" si="1"/>
        <v>10</v>
      </c>
      <c r="S113" s="22">
        <f t="shared" si="1"/>
        <v>787221.58</v>
      </c>
    </row>
    <row r="114" spans="1:19" s="34" customFormat="1" ht="18.75" customHeight="1" x14ac:dyDescent="0.25">
      <c r="A114" s="26" t="s">
        <v>106</v>
      </c>
      <c r="B114" s="27">
        <v>6</v>
      </c>
      <c r="C114" s="28">
        <v>469127.2599</v>
      </c>
      <c r="D114" s="29">
        <v>1</v>
      </c>
      <c r="E114" s="30">
        <v>13414.9</v>
      </c>
      <c r="F114" s="31">
        <v>1</v>
      </c>
      <c r="G114" s="30">
        <v>10018</v>
      </c>
      <c r="H114" s="27">
        <v>4</v>
      </c>
      <c r="I114" s="28">
        <v>122932.96</v>
      </c>
      <c r="J114" s="29"/>
      <c r="K114" s="30"/>
      <c r="L114" s="29"/>
      <c r="M114" s="30"/>
      <c r="N114" s="29">
        <v>1</v>
      </c>
      <c r="O114" s="30">
        <v>-100</v>
      </c>
      <c r="P114" s="32"/>
      <c r="Q114" s="28"/>
      <c r="R114" s="33">
        <f t="shared" si="1"/>
        <v>13</v>
      </c>
      <c r="S114" s="30">
        <f t="shared" si="1"/>
        <v>615393.11990000005</v>
      </c>
    </row>
    <row r="115" spans="1:19" s="35" customFormat="1" ht="18.75" customHeight="1" x14ac:dyDescent="0.25">
      <c r="A115" s="36" t="s">
        <v>110</v>
      </c>
      <c r="B115" s="37">
        <f t="shared" ref="B115:S115" si="2">SUM(B7:B114)</f>
        <v>848</v>
      </c>
      <c r="C115" s="38">
        <f t="shared" si="2"/>
        <v>21036076.349399991</v>
      </c>
      <c r="D115" s="39">
        <f t="shared" si="2"/>
        <v>11</v>
      </c>
      <c r="E115" s="40">
        <f t="shared" si="2"/>
        <v>142843.17989999999</v>
      </c>
      <c r="F115" s="41">
        <f t="shared" si="2"/>
        <v>290</v>
      </c>
      <c r="G115" s="40">
        <f t="shared" si="2"/>
        <v>2947883.4898999999</v>
      </c>
      <c r="H115" s="39">
        <f t="shared" si="2"/>
        <v>639</v>
      </c>
      <c r="I115" s="40">
        <f t="shared" si="2"/>
        <v>20448698.429200012</v>
      </c>
      <c r="J115" s="39">
        <f t="shared" si="2"/>
        <v>130</v>
      </c>
      <c r="K115" s="40">
        <f t="shared" si="2"/>
        <v>10755405.319499999</v>
      </c>
      <c r="L115" s="39">
        <f t="shared" si="2"/>
        <v>13</v>
      </c>
      <c r="M115" s="40">
        <f t="shared" si="2"/>
        <v>7595840.1299999999</v>
      </c>
      <c r="N115" s="39">
        <f t="shared" si="2"/>
        <v>50</v>
      </c>
      <c r="O115" s="40">
        <f t="shared" si="2"/>
        <v>420497.68990000006</v>
      </c>
      <c r="P115" s="42">
        <f t="shared" si="2"/>
        <v>9</v>
      </c>
      <c r="Q115" s="40">
        <f t="shared" si="2"/>
        <v>253574.79989999998</v>
      </c>
      <c r="R115" s="43">
        <f t="shared" si="2"/>
        <v>1990</v>
      </c>
      <c r="S115" s="40">
        <f t="shared" si="2"/>
        <v>63600819.387700006</v>
      </c>
    </row>
    <row r="116" spans="1:19" x14ac:dyDescent="0.2">
      <c r="B116" s="84" t="s">
        <v>115</v>
      </c>
      <c r="C116" s="84"/>
      <c r="D116" s="84" t="s">
        <v>117</v>
      </c>
      <c r="E116" s="84"/>
      <c r="F116" s="84" t="s">
        <v>118</v>
      </c>
      <c r="G116" s="84"/>
      <c r="H116" s="85" t="s">
        <v>116</v>
      </c>
      <c r="I116" s="85"/>
      <c r="J116" s="86" t="s">
        <v>113</v>
      </c>
      <c r="K116" s="86"/>
      <c r="L116" s="86"/>
      <c r="M116" s="86"/>
      <c r="N116" s="82" t="s">
        <v>111</v>
      </c>
      <c r="O116" s="82"/>
      <c r="P116" s="82" t="s">
        <v>114</v>
      </c>
      <c r="Q116" s="82"/>
      <c r="R116" s="82" t="s">
        <v>110</v>
      </c>
      <c r="S116" s="82"/>
    </row>
    <row r="120" spans="1:19" x14ac:dyDescent="0.2">
      <c r="B120" s="2" t="s">
        <v>115</v>
      </c>
      <c r="D120" s="87">
        <f>+C115</f>
        <v>21036076.349399991</v>
      </c>
    </row>
    <row r="121" spans="1:19" x14ac:dyDescent="0.2">
      <c r="B121" s="2" t="s">
        <v>117</v>
      </c>
      <c r="D121" s="87">
        <f>+E115</f>
        <v>142843.17989999999</v>
      </c>
    </row>
    <row r="122" spans="1:19" x14ac:dyDescent="0.2">
      <c r="B122" s="2" t="s">
        <v>118</v>
      </c>
      <c r="D122" s="87">
        <f>+G115</f>
        <v>2947883.4898999999</v>
      </c>
    </row>
    <row r="123" spans="1:19" x14ac:dyDescent="0.2">
      <c r="B123" s="2" t="s">
        <v>116</v>
      </c>
      <c r="D123" s="87">
        <f>+I115</f>
        <v>20448698.429200012</v>
      </c>
    </row>
    <row r="124" spans="1:19" x14ac:dyDescent="0.2">
      <c r="B124" s="2" t="s">
        <v>113</v>
      </c>
      <c r="D124" s="87">
        <f>+K115+M115</f>
        <v>18351245.449499998</v>
      </c>
    </row>
    <row r="125" spans="1:19" x14ac:dyDescent="0.2">
      <c r="B125" s="2" t="s">
        <v>111</v>
      </c>
      <c r="D125" s="87">
        <f>+O115</f>
        <v>420497.68990000006</v>
      </c>
    </row>
    <row r="126" spans="1:19" x14ac:dyDescent="0.2">
      <c r="B126" s="2" t="s">
        <v>114</v>
      </c>
      <c r="D126" s="87">
        <f>+Q115</f>
        <v>253574.79989999998</v>
      </c>
    </row>
    <row r="127" spans="1:19" x14ac:dyDescent="0.2">
      <c r="B127" s="2" t="s">
        <v>110</v>
      </c>
      <c r="D127" s="3">
        <f>SUM(D120:D126)</f>
        <v>63600819.387700006</v>
      </c>
    </row>
  </sheetData>
  <mergeCells count="17">
    <mergeCell ref="N116:O116"/>
    <mergeCell ref="P116:Q116"/>
    <mergeCell ref="R116:S116"/>
    <mergeCell ref="B116:C116"/>
    <mergeCell ref="D116:E116"/>
    <mergeCell ref="F116:G116"/>
    <mergeCell ref="H116:I116"/>
    <mergeCell ref="J116:M116"/>
    <mergeCell ref="N5:O5"/>
    <mergeCell ref="P5:Q5"/>
    <mergeCell ref="R5:S5"/>
    <mergeCell ref="A5:A6"/>
    <mergeCell ref="B5:C5"/>
    <mergeCell ref="D5:E5"/>
    <mergeCell ref="F5:G5"/>
    <mergeCell ref="H5:I5"/>
    <mergeCell ref="J5:M5"/>
  </mergeCells>
  <pageMargins left="0.7" right="0.7" top="0.22" bottom="0.27" header="0.3" footer="0.2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 CTT 2011</vt:lpstr>
      <vt:lpstr>ing CTT 2011 ( nombre i import)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2012-09-04T11:35:50Z</dcterms:created>
  <dcterms:modified xsi:type="dcterms:W3CDTF">2012-09-05T07:54:27Z</dcterms:modified>
</cp:coreProperties>
</file>