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-225" yWindow="5880" windowWidth="19320" windowHeight="6255"/>
  </bookViews>
  <sheets>
    <sheet name="Proposta 1517" sheetId="4" r:id="rId1"/>
  </sheets>
  <externalReferences>
    <externalReference r:id="rId2"/>
    <externalReference r:id="rId3"/>
  </externalReferences>
  <definedNames>
    <definedName name="A_impresión_IM">'[1]143'!$A$83:$F$105</definedName>
    <definedName name="_xlnm.Extract">[2]TALLIDEN!#REF!</definedName>
  </definedNames>
  <calcPr calcId="145621"/>
</workbook>
</file>

<file path=xl/calcChain.xml><?xml version="1.0" encoding="utf-8"?>
<calcChain xmlns="http://schemas.openxmlformats.org/spreadsheetml/2006/main">
  <c r="E107" i="4" l="1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E94" i="4"/>
  <c r="F94" i="4" s="1"/>
  <c r="F93" i="4"/>
  <c r="E93" i="4"/>
  <c r="F92" i="4"/>
  <c r="E92" i="4"/>
  <c r="E91" i="4"/>
  <c r="F91" i="4"/>
  <c r="F90" i="4"/>
  <c r="E90" i="4"/>
  <c r="G46" i="4" l="1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45" i="4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0" i="4"/>
  <c r="G31" i="4"/>
  <c r="G32" i="4"/>
  <c r="G33" i="4"/>
  <c r="G34" i="4"/>
  <c r="G35" i="4"/>
  <c r="G36" i="4"/>
  <c r="G37" i="4"/>
  <c r="G38" i="4"/>
  <c r="G7" i="4"/>
  <c r="F39" i="4"/>
  <c r="E39" i="4"/>
  <c r="F107" i="4"/>
  <c r="F84" i="4"/>
  <c r="E84" i="4"/>
  <c r="E85" i="4" l="1"/>
  <c r="F85" i="4"/>
  <c r="G39" i="4"/>
  <c r="G84" i="4"/>
  <c r="G85" i="4" l="1"/>
</calcChain>
</file>

<file path=xl/sharedStrings.xml><?xml version="1.0" encoding="utf-8"?>
<sst xmlns="http://schemas.openxmlformats.org/spreadsheetml/2006/main" count="134" uniqueCount="92">
  <si>
    <t>Titulació</t>
  </si>
  <si>
    <t>Arquitectura</t>
  </si>
  <si>
    <t>Eng. Industrial</t>
  </si>
  <si>
    <t>Eng. Industrial (2n cicle)</t>
  </si>
  <si>
    <t>Eng. Química</t>
  </si>
  <si>
    <t>Eng. Química (2n cicle)</t>
  </si>
  <si>
    <t>Eng. de Camins, Canals i Ports</t>
  </si>
  <si>
    <t>Eng. de Camins, Canals i Ports (2n cicle)</t>
  </si>
  <si>
    <t xml:space="preserve">Arquitectura Tècnica                            </t>
  </si>
  <si>
    <t>Dipl. en Òptica i Optometria</t>
  </si>
  <si>
    <t>Eng. Tècn. Aeronàutica, en Aeronavegació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</si>
  <si>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</si>
  <si>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</si>
  <si>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</si>
  <si>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</si>
  <si>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</si>
  <si>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</si>
  <si>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</si>
  <si>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</si>
  <si>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280 FNB</t>
  </si>
  <si>
    <t>300 EPSC</t>
  </si>
  <si>
    <t>310 EPSEB</t>
  </si>
  <si>
    <t>340 EPSEVG</t>
  </si>
  <si>
    <t>330 EPSEM</t>
  </si>
  <si>
    <t>centre</t>
  </si>
  <si>
    <t>Llic. de Matemàtiques</t>
  </si>
  <si>
    <t>Eng. de Telecomunicació</t>
  </si>
  <si>
    <t>Eng. de Telecomunicació (2n cicle)</t>
  </si>
  <si>
    <t>Enginyeria Geològica</t>
  </si>
  <si>
    <t>Eng. Informàtica</t>
  </si>
  <si>
    <t>Eng. Informàtica (2n cicle)</t>
  </si>
  <si>
    <t>Dipl. d'Estadística</t>
  </si>
  <si>
    <t>Eng. Tècn. en Informàtica de Gestió</t>
  </si>
  <si>
    <t>Eng. Tècn. en Informàtica de Sistemes</t>
  </si>
  <si>
    <t>Dipl. de Màquines Navals</t>
  </si>
  <si>
    <t>Dipl. de Navegació Marítima</t>
  </si>
  <si>
    <t>Eng. Tècn. Naval en Propulsió i Serveis del Vaixell</t>
  </si>
  <si>
    <t>Eng. Tècn. de Telec., en Sist. de Telecomunicació</t>
  </si>
  <si>
    <t>Eng. Tècn. de Telec., en Telemàtica</t>
  </si>
  <si>
    <t>Eng. Tècn. en Topografia</t>
  </si>
  <si>
    <t>Eng. Tècn. Industrial, en Tèxtil</t>
  </si>
  <si>
    <t>Eng. Tècn. Industrial, en Mecànica</t>
  </si>
  <si>
    <t>Eng. Tècn. Industrial, en Química Industrial</t>
  </si>
  <si>
    <t>Eng. Tècn. Industrial, en Electrònica Industrial</t>
  </si>
  <si>
    <t>Eng. Tècn. Industrial, en Electricitat</t>
  </si>
  <si>
    <t>Eng. Tècn. de Telec., en So i Imatge</t>
  </si>
  <si>
    <t>Eng. Tècn. de Mines, en Explotació de Mines</t>
  </si>
  <si>
    <t>Eng. Tècn. de Telec., en Sistemes Electrònics</t>
  </si>
  <si>
    <t>Eng. Tècn. en Informatica de Gestió</t>
  </si>
  <si>
    <t>Titulades/ats amb un quadrimestre a l'estranger</t>
  </si>
  <si>
    <t>% Titulades/ats amb un quadrimestre a l'estranger / Total</t>
  </si>
  <si>
    <t>Titulades/ats amb una estada internacional equivalent a un quadrimestre</t>
  </si>
  <si>
    <t>Titulades/ats sense estada internacional</t>
  </si>
  <si>
    <t>Centre</t>
  </si>
  <si>
    <t>TOTAL CENTRES PROPIS</t>
  </si>
  <si>
    <t>Eng. Tècn. Agrícola, esp. en Ind. Agràries i Alimentàries</t>
  </si>
  <si>
    <t>Eng. Tècn. Agrícola, esp. en Explotacions Agropecuàries</t>
  </si>
  <si>
    <t>Eng. Tècn. Agrícola, esp. en Hortofructicultura i Jardineria</t>
  </si>
  <si>
    <t>390 ESAB</t>
  </si>
  <si>
    <t>820 EUETIB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</si>
  <si>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</si>
  <si>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</si>
  <si>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</si>
  <si>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</si>
  <si>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 xml:space="preserve">1.5.1 Titulades/ats d'estudis de 1r i 2n cicles </t>
  </si>
  <si>
    <t>Eng. Tècn. d'Obres Públiques, especialitat en Construccions Civils</t>
  </si>
  <si>
    <t>Eng. Tècn. d'Obres Públiques, especialitat en Hidrologia</t>
  </si>
  <si>
    <t>Eng. Tècn. d'Obres Públiques, especialitat en Transports i Serveis Urbans</t>
  </si>
  <si>
    <t>TOTAL 1r CICLE</t>
  </si>
  <si>
    <t>Dades a novembre 2010</t>
  </si>
  <si>
    <t>Eng. en Aeronàutica</t>
  </si>
  <si>
    <t>Eng. en Aeronàutica (2n cicle)</t>
  </si>
  <si>
    <t>300 EETAC</t>
  </si>
  <si>
    <t>320 EET</t>
  </si>
  <si>
    <t>Enginyeria Geològica (2n cicle)</t>
  </si>
  <si>
    <t>Llic. de Ciències i Tecn. Estadístiques (2n cicle)</t>
  </si>
  <si>
    <t>Eng. en Automàtica i Electrònica Industrial (2n cicle)</t>
  </si>
  <si>
    <t>Eng. en Organitzacio Industrial (2n cicle)</t>
  </si>
  <si>
    <t>Eng. en Electrònica (2n cicle)</t>
  </si>
  <si>
    <t>Eng. en Organització Industrial (2n cicle)</t>
  </si>
  <si>
    <t>Eng. de Materials (2n cicle)</t>
  </si>
  <si>
    <t>Llic. de Nàutica i Transport Marítim (2n cicle)</t>
  </si>
  <si>
    <t>Llic. de Màquines Navals (2n cicle)</t>
  </si>
  <si>
    <t>Eng. en Organització Industrial, orientat a l'edificació (2n cicle)</t>
  </si>
  <si>
    <t>Eng. de Mines (2n cicle)</t>
  </si>
  <si>
    <t>TOTAL 1r I 2n CICLES i 2n CICLE</t>
  </si>
  <si>
    <t>Titulades/ats curs 2010-2011</t>
  </si>
  <si>
    <t>ANY ACADÈMIC 2010-2011</t>
  </si>
  <si>
    <t xml:space="preserve">1.5.1.2 TITULADES/ATS AMB UNA ESTADA ACADÈMICA INTERNACIONAL EQUIVALENT A UN QUADRIMESTRE. </t>
  </si>
  <si>
    <t>Llic. de Matemàtiques (2n cicle)</t>
  </si>
  <si>
    <t>-</t>
  </si>
  <si>
    <t>370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</si>
</sst>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#,##0_);_(\(#,##0\);_(&quot;-&quot;_);_(@_)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2"/>
      <color rgb="FF003366"/>
      <name val="Arial"/>
      <family val="2"/>
    </font>
    <font>
      <sz val="12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92">
    <xf numFmtId="0" fontId="0" fillId="0" borderId="0" xfId="0"/>
    <xf numFmtId="0" fontId="10" fillId="6" borderId="0" xfId="0" applyFont="1" applyFill="1"/>
    <xf numFmtId="0" fontId="12" fillId="6" borderId="0" xfId="0" applyFont="1" applyFill="1" applyAlignment="1"/>
    <xf numFmtId="0" fontId="13" fillId="6" borderId="0" xfId="0" applyFont="1" applyFill="1" applyAlignment="1"/>
    <xf numFmtId="0" fontId="10" fillId="6" borderId="0" xfId="0" applyFont="1" applyFill="1" applyBorder="1"/>
    <xf numFmtId="0" fontId="10" fillId="6" borderId="0" xfId="4" applyFont="1" applyFill="1" applyBorder="1"/>
    <xf numFmtId="0" fontId="10" fillId="6" borderId="0" xfId="7" applyFont="1" applyFill="1" applyBorder="1"/>
    <xf numFmtId="165" fontId="10" fillId="6" borderId="0" xfId="7" applyNumberFormat="1" applyFont="1" applyFill="1" applyBorder="1" applyAlignment="1">
      <alignment horizontal="center"/>
    </xf>
    <xf numFmtId="10" fontId="10" fillId="6" borderId="0" xfId="7" applyNumberFormat="1" applyFont="1" applyFill="1" applyBorder="1" applyAlignment="1">
      <alignment horizontal="center"/>
    </xf>
    <xf numFmtId="0" fontId="10" fillId="6" borderId="0" xfId="2" applyFont="1" applyFill="1" applyBorder="1"/>
    <xf numFmtId="165" fontId="10" fillId="6" borderId="0" xfId="0" applyNumberFormat="1" applyFont="1" applyFill="1"/>
    <xf numFmtId="164" fontId="10" fillId="6" borderId="0" xfId="28" applyNumberFormat="1" applyFont="1" applyFill="1"/>
    <xf numFmtId="0" fontId="10" fillId="6" borderId="12" xfId="9" applyFont="1" applyFill="1" applyBorder="1"/>
    <xf numFmtId="0" fontId="10" fillId="6" borderId="13" xfId="3" applyFont="1" applyFill="1" applyBorder="1"/>
    <xf numFmtId="0" fontId="9" fillId="11" borderId="14" xfId="22" applyFont="1" applyFill="1" applyBorder="1">
      <alignment horizontal="center" vertical="center" wrapText="1"/>
    </xf>
    <xf numFmtId="0" fontId="10" fillId="6" borderId="15" xfId="6" applyFont="1" applyFill="1" applyBorder="1"/>
    <xf numFmtId="165" fontId="10" fillId="12" borderId="14" xfId="16" applyNumberFormat="1" applyFont="1" applyFill="1" applyBorder="1">
      <alignment vertical="center"/>
    </xf>
    <xf numFmtId="164" fontId="10" fillId="12" borderId="14" xfId="16" applyNumberFormat="1" applyFont="1" applyFill="1" applyBorder="1">
      <alignment vertical="center"/>
    </xf>
    <xf numFmtId="165" fontId="10" fillId="13" borderId="14" xfId="17" applyNumberFormat="1" applyFont="1" applyFill="1" applyBorder="1">
      <alignment vertical="center"/>
    </xf>
    <xf numFmtId="0" fontId="10" fillId="6" borderId="16" xfId="7" applyFont="1" applyFill="1" applyBorder="1"/>
    <xf numFmtId="165" fontId="10" fillId="6" borderId="16" xfId="7" applyNumberFormat="1" applyFont="1" applyFill="1" applyBorder="1" applyAlignment="1">
      <alignment horizontal="center"/>
    </xf>
    <xf numFmtId="10" fontId="10" fillId="6" borderId="16" xfId="7" applyNumberFormat="1" applyFont="1" applyFill="1" applyBorder="1" applyAlignment="1">
      <alignment horizontal="center"/>
    </xf>
    <xf numFmtId="0" fontId="10" fillId="6" borderId="17" xfId="2" applyFont="1" applyFill="1" applyBorder="1"/>
    <xf numFmtId="165" fontId="10" fillId="12" borderId="14" xfId="16" applyNumberFormat="1" applyFont="1" applyFill="1" applyBorder="1" applyAlignment="1">
      <alignment horizontal="right" vertical="center"/>
    </xf>
    <xf numFmtId="0" fontId="10" fillId="12" borderId="14" xfId="17" applyNumberFormat="1" applyFont="1" applyFill="1" applyBorder="1">
      <alignment vertical="center"/>
    </xf>
    <xf numFmtId="0" fontId="9" fillId="11" borderId="14" xfId="22" applyFont="1" applyFill="1" applyBorder="1" applyAlignment="1">
      <alignment horizontal="center" vertical="center" wrapText="1"/>
    </xf>
    <xf numFmtId="165" fontId="10" fillId="13" borderId="14" xfId="17" applyNumberFormat="1" applyFont="1" applyFill="1" applyBorder="1" applyAlignment="1">
      <alignment horizontal="right" vertical="center"/>
    </xf>
    <xf numFmtId="165" fontId="10" fillId="6" borderId="0" xfId="7" applyNumberFormat="1" applyFont="1" applyFill="1" applyBorder="1"/>
    <xf numFmtId="165" fontId="10" fillId="6" borderId="12" xfId="9" applyNumberFormat="1" applyFont="1" applyFill="1" applyBorder="1"/>
    <xf numFmtId="0" fontId="14" fillId="6" borderId="14" xfId="15" applyFont="1" applyBorder="1">
      <alignment horizontal="left" vertical="center"/>
    </xf>
    <xf numFmtId="165" fontId="10" fillId="12" borderId="14" xfId="17" applyNumberFormat="1" applyFont="1" applyFill="1" applyBorder="1">
      <alignment vertical="center"/>
    </xf>
    <xf numFmtId="0" fontId="10" fillId="13" borderId="14" xfId="16" applyNumberFormat="1" applyFont="1" applyFill="1" applyBorder="1">
      <alignment vertical="center"/>
    </xf>
    <xf numFmtId="165" fontId="10" fillId="13" borderId="14" xfId="16" applyNumberFormat="1" applyFont="1" applyFill="1" applyBorder="1">
      <alignment vertical="center"/>
    </xf>
    <xf numFmtId="0" fontId="10" fillId="13" borderId="14" xfId="17" applyNumberFormat="1" applyFont="1" applyFill="1" applyBorder="1" applyAlignment="1">
      <alignment horizontal="left" vertical="center"/>
    </xf>
    <xf numFmtId="165" fontId="9" fillId="11" borderId="14" xfId="16" applyNumberFormat="1" applyFont="1" applyFill="1" applyBorder="1">
      <alignment vertical="center"/>
    </xf>
    <xf numFmtId="164" fontId="9" fillId="11" borderId="14" xfId="16" applyNumberFormat="1" applyFont="1" applyFill="1" applyBorder="1">
      <alignment vertical="center"/>
    </xf>
    <xf numFmtId="165" fontId="9" fillId="3" borderId="14" xfId="16" applyNumberFormat="1" applyFont="1" applyFill="1" applyBorder="1">
      <alignment vertical="center"/>
    </xf>
    <xf numFmtId="164" fontId="9" fillId="3" borderId="14" xfId="16" applyNumberFormat="1" applyFont="1" applyFill="1" applyBorder="1">
      <alignment vertical="center"/>
    </xf>
    <xf numFmtId="165" fontId="9" fillId="14" borderId="14" xfId="23" applyNumberFormat="1" applyFont="1" applyFill="1" applyBorder="1">
      <alignment vertical="center"/>
    </xf>
    <xf numFmtId="164" fontId="9" fillId="14" borderId="14" xfId="28" applyNumberFormat="1" applyFont="1" applyFill="1" applyBorder="1" applyAlignment="1">
      <alignment vertical="center"/>
    </xf>
    <xf numFmtId="0" fontId="10" fillId="6" borderId="19" xfId="5" applyFont="1" applyFill="1" applyBorder="1" applyAlignment="1"/>
    <xf numFmtId="0" fontId="10" fillId="6" borderId="20" xfId="8" applyFont="1" applyFill="1" applyBorder="1"/>
    <xf numFmtId="0" fontId="10" fillId="6" borderId="21" xfId="4" applyFont="1" applyFill="1" applyBorder="1"/>
    <xf numFmtId="0" fontId="10" fillId="15" borderId="24" xfId="17" applyNumberFormat="1" applyFont="1" applyFill="1" applyBorder="1" applyAlignment="1">
      <alignment vertical="center" wrapText="1"/>
    </xf>
    <xf numFmtId="164" fontId="10" fillId="13" borderId="14" xfId="16" applyNumberFormat="1" applyFont="1" applyFill="1" applyBorder="1" applyAlignment="1">
      <alignment horizontal="right" vertical="center"/>
    </xf>
    <xf numFmtId="0" fontId="9" fillId="16" borderId="0" xfId="0" applyFont="1" applyFill="1" applyAlignment="1">
      <alignment horizontal="right"/>
    </xf>
    <xf numFmtId="0" fontId="9" fillId="16" borderId="0" xfId="0" applyFont="1" applyFill="1" applyAlignment="1">
      <alignment horizontal="center" wrapText="1"/>
    </xf>
    <xf numFmtId="0" fontId="15" fillId="16" borderId="0" xfId="0" applyFont="1" applyFill="1"/>
    <xf numFmtId="0" fontId="15" fillId="16" borderId="0" xfId="0" applyFont="1" applyFill="1" applyAlignment="1">
      <alignment horizontal="right"/>
    </xf>
    <xf numFmtId="165" fontId="15" fillId="16" borderId="0" xfId="0" applyNumberFormat="1" applyFont="1" applyFill="1" applyAlignment="1">
      <alignment horizontal="center"/>
    </xf>
    <xf numFmtId="165" fontId="15" fillId="16" borderId="0" xfId="0" applyNumberFormat="1" applyFont="1" applyFill="1"/>
    <xf numFmtId="165" fontId="9" fillId="16" borderId="0" xfId="0" applyNumberFormat="1" applyFont="1" applyFill="1" applyAlignment="1">
      <alignment horizontal="center"/>
    </xf>
    <xf numFmtId="164" fontId="10" fillId="13" borderId="14" xfId="16" applyNumberFormat="1" applyFont="1" applyFill="1" applyBorder="1">
      <alignment vertical="center"/>
    </xf>
    <xf numFmtId="165" fontId="16" fillId="13" borderId="14" xfId="17" applyNumberFormat="1" applyFont="1" applyFill="1" applyBorder="1">
      <alignment vertical="center"/>
    </xf>
    <xf numFmtId="165" fontId="16" fillId="12" borderId="14" xfId="17" applyNumberFormat="1" applyFont="1" applyFill="1" applyBorder="1">
      <alignment vertical="center"/>
    </xf>
    <xf numFmtId="165" fontId="16" fillId="12" borderId="14" xfId="16" applyNumberFormat="1" applyFont="1" applyFill="1" applyBorder="1">
      <alignment vertical="center"/>
    </xf>
    <xf numFmtId="165" fontId="10" fillId="6" borderId="0" xfId="0" applyNumberFormat="1" applyFont="1" applyFill="1" applyBorder="1"/>
    <xf numFmtId="0" fontId="10" fillId="12" borderId="14" xfId="16" applyNumberFormat="1" applyFont="1" applyFill="1" applyBorder="1" applyAlignment="1">
      <alignment horizontal="left" vertical="center"/>
    </xf>
    <xf numFmtId="0" fontId="10" fillId="12" borderId="14" xfId="16" applyNumberFormat="1" applyFont="1" applyFill="1" applyBorder="1">
      <alignment vertical="center"/>
    </xf>
    <xf numFmtId="0" fontId="10" fillId="13" borderId="14" xfId="17" applyNumberFormat="1" applyFont="1" applyFill="1" applyBorder="1">
      <alignment vertical="center"/>
    </xf>
    <xf numFmtId="165" fontId="10" fillId="12" borderId="14" xfId="17" applyNumberFormat="1" applyFont="1" applyFill="1" applyBorder="1" applyAlignment="1">
      <alignment horizontal="right" vertical="center"/>
    </xf>
    <xf numFmtId="165" fontId="10" fillId="13" borderId="14" xfId="16" applyNumberFormat="1" applyFont="1" applyFill="1" applyBorder="1" applyAlignment="1">
      <alignment horizontal="right" vertical="center"/>
    </xf>
    <xf numFmtId="164" fontId="10" fillId="13" borderId="14" xfId="28" applyNumberFormat="1" applyFont="1" applyFill="1" applyBorder="1" applyAlignment="1">
      <alignment vertical="center"/>
    </xf>
    <xf numFmtId="164" fontId="10" fillId="12" borderId="14" xfId="28" applyNumberFormat="1" applyFont="1" applyFill="1" applyBorder="1" applyAlignment="1">
      <alignment vertical="center"/>
    </xf>
    <xf numFmtId="0" fontId="10" fillId="12" borderId="14" xfId="17" applyNumberFormat="1" applyFont="1" applyFill="1" applyBorder="1" applyAlignment="1">
      <alignment horizontal="left" vertical="center"/>
    </xf>
    <xf numFmtId="0" fontId="10" fillId="12" borderId="14" xfId="16" applyNumberFormat="1" applyFont="1" applyFill="1" applyBorder="1">
      <alignment vertical="center"/>
    </xf>
    <xf numFmtId="0" fontId="10" fillId="13" borderId="14" xfId="17" applyNumberFormat="1" applyFont="1" applyFill="1" applyBorder="1">
      <alignment vertical="center"/>
    </xf>
    <xf numFmtId="0" fontId="10" fillId="13" borderId="14" xfId="16" applyNumberFormat="1" applyFont="1" applyFill="1" applyBorder="1">
      <alignment vertical="center"/>
    </xf>
    <xf numFmtId="0" fontId="17" fillId="6" borderId="0" xfId="0" applyFont="1" applyFill="1"/>
    <xf numFmtId="0" fontId="17" fillId="6" borderId="0" xfId="0" applyFont="1" applyFill="1" applyBorder="1"/>
    <xf numFmtId="0" fontId="18" fillId="6" borderId="0" xfId="0" applyFont="1" applyFill="1"/>
    <xf numFmtId="0" fontId="15" fillId="6" borderId="0" xfId="0" applyFont="1" applyFill="1"/>
    <xf numFmtId="0" fontId="15" fillId="6" borderId="0" xfId="0" applyFont="1" applyFill="1" applyBorder="1"/>
    <xf numFmtId="0" fontId="19" fillId="6" borderId="0" xfId="0" applyFont="1" applyFill="1" applyBorder="1"/>
    <xf numFmtId="0" fontId="10" fillId="13" borderId="14" xfId="16" applyNumberFormat="1" applyFont="1" applyFill="1" applyBorder="1" applyAlignment="1">
      <alignment horizontal="left" vertical="center"/>
    </xf>
    <xf numFmtId="0" fontId="9" fillId="14" borderId="14" xfId="23" applyNumberFormat="1" applyFont="1" applyFill="1" applyBorder="1">
      <alignment vertical="center"/>
    </xf>
    <xf numFmtId="0" fontId="11" fillId="6" borderId="0" xfId="0" applyFont="1" applyFill="1" applyAlignment="1">
      <alignment horizontal="left" vertical="center"/>
    </xf>
    <xf numFmtId="0" fontId="11" fillId="6" borderId="0" xfId="0" applyNumberFormat="1" applyFont="1" applyFill="1" applyAlignment="1">
      <alignment horizontal="left" vertical="center" wrapText="1"/>
    </xf>
    <xf numFmtId="0" fontId="11" fillId="6" borderId="18" xfId="0" applyFont="1" applyFill="1" applyBorder="1" applyAlignment="1">
      <alignment horizontal="left" vertical="top"/>
    </xf>
    <xf numFmtId="0" fontId="10" fillId="12" borderId="22" xfId="16" applyNumberFormat="1" applyFont="1" applyFill="1" applyBorder="1" applyAlignment="1">
      <alignment horizontal="left" vertical="center"/>
    </xf>
    <xf numFmtId="0" fontId="10" fillId="12" borderId="23" xfId="16" applyNumberFormat="1" applyFont="1" applyFill="1" applyBorder="1" applyAlignment="1">
      <alignment horizontal="left" vertical="center"/>
    </xf>
    <xf numFmtId="0" fontId="10" fillId="12" borderId="25" xfId="16" applyNumberFormat="1" applyFont="1" applyFill="1" applyBorder="1" applyAlignment="1">
      <alignment horizontal="left" vertical="center"/>
    </xf>
    <xf numFmtId="0" fontId="10" fillId="13" borderId="22" xfId="17" applyNumberFormat="1" applyFont="1" applyFill="1" applyBorder="1" applyAlignment="1">
      <alignment horizontal="left" vertical="center"/>
    </xf>
    <xf numFmtId="0" fontId="10" fillId="13" borderId="23" xfId="17" applyNumberFormat="1" applyFont="1" applyFill="1" applyBorder="1" applyAlignment="1">
      <alignment horizontal="left" vertical="center"/>
    </xf>
    <xf numFmtId="0" fontId="10" fillId="13" borderId="25" xfId="17" applyNumberFormat="1" applyFont="1" applyFill="1" applyBorder="1" applyAlignment="1">
      <alignment horizontal="left" vertical="center"/>
    </xf>
    <xf numFmtId="0" fontId="9" fillId="11" borderId="14" xfId="23" applyNumberFormat="1" applyFont="1" applyFill="1" applyBorder="1">
      <alignment vertical="center"/>
    </xf>
    <xf numFmtId="0" fontId="14" fillId="6" borderId="14" xfId="15" applyFont="1" applyBorder="1" applyAlignment="1">
      <alignment horizontal="left" vertical="center"/>
    </xf>
    <xf numFmtId="0" fontId="10" fillId="13" borderId="14" xfId="16" applyNumberFormat="1" applyFont="1" applyFill="1" applyBorder="1">
      <alignment vertical="center"/>
    </xf>
    <xf numFmtId="0" fontId="10" fillId="12" borderId="14" xfId="16" applyNumberFormat="1" applyFont="1" applyFill="1" applyBorder="1" applyAlignment="1">
      <alignment horizontal="left" vertical="center"/>
    </xf>
    <xf numFmtId="0" fontId="10" fillId="12" borderId="14" xfId="17" applyNumberFormat="1" applyFont="1" applyFill="1" applyBorder="1" applyAlignment="1">
      <alignment horizontal="left" vertical="center"/>
    </xf>
    <xf numFmtId="0" fontId="9" fillId="3" borderId="14" xfId="23" applyNumberFormat="1" applyFont="1" applyFill="1" applyBorder="1">
      <alignment vertical="center"/>
    </xf>
    <xf numFmtId="0" fontId="2" fillId="6" borderId="0" xfId="0" applyFont="1" applyFill="1"/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Percentatge" xfId="28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  <color rgb="FF6E97C8"/>
      <color rgb="FF9EB9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'Proposta 1517'!$E$89</c:f>
              <c:strCache>
                <c:ptCount val="1"/>
                <c:pt idx="0">
                  <c:v>Titulades/ats amb una estada internacional equivalent a un quadrimestre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'Proposta 1517'!$D$90:$D$106</c:f>
              <c:strCache>
                <c:ptCount val="17"/>
                <c:pt idx="0">
                  <c:v>820 EUETIB</c:v>
                </c:pt>
                <c:pt idx="1">
                  <c:v>390 ESAB</c:v>
                </c:pt>
                <c:pt idx="2">
                  <c:v>370 FOOT</c:v>
                </c:pt>
                <c:pt idx="3">
                  <c:v>340 EPSEVG</c:v>
                </c:pt>
                <c:pt idx="4">
                  <c:v>330 EPSEM</c:v>
                </c:pt>
                <c:pt idx="5">
                  <c:v>320 EET</c:v>
                </c:pt>
                <c:pt idx="6">
                  <c:v>310 EPSEB</c:v>
                </c:pt>
                <c:pt idx="7">
                  <c:v>300 EPSC</c:v>
                </c:pt>
                <c:pt idx="8">
                  <c:v>290 ETSAV</c:v>
                </c:pt>
                <c:pt idx="9">
                  <c:v>280 FNB</c:v>
                </c:pt>
                <c:pt idx="10">
                  <c:v>270 FIB</c:v>
                </c:pt>
                <c:pt idx="11">
                  <c:v>250 ETSECCPB</c:v>
                </c:pt>
                <c:pt idx="12">
                  <c:v>240 ETSEIB</c:v>
                </c:pt>
                <c:pt idx="13">
                  <c:v>230 ETSETB</c:v>
                </c:pt>
                <c:pt idx="14">
                  <c:v>220 ETSEIAT</c:v>
                </c:pt>
                <c:pt idx="15">
                  <c:v>210 ETSAB</c:v>
                </c:pt>
                <c:pt idx="16">
                  <c:v>200 FME</c:v>
                </c:pt>
              </c:strCache>
            </c:strRef>
          </c:cat>
          <c:val>
            <c:numRef>
              <c:f>'Proposta 1517'!$E$90:$E$106</c:f>
              <c:numCache>
                <c:formatCode>_(#,##0_);_(\(#,##0\);_("-"_);_(@_)</c:formatCode>
                <c:ptCount val="17"/>
                <c:pt idx="0">
                  <c:v>63</c:v>
                </c:pt>
                <c:pt idx="1">
                  <c:v>2</c:v>
                </c:pt>
                <c:pt idx="2">
                  <c:v>7</c:v>
                </c:pt>
                <c:pt idx="3">
                  <c:v>40</c:v>
                </c:pt>
                <c:pt idx="4">
                  <c:v>15</c:v>
                </c:pt>
                <c:pt idx="5">
                  <c:v>54</c:v>
                </c:pt>
                <c:pt idx="6">
                  <c:v>7</c:v>
                </c:pt>
                <c:pt idx="7">
                  <c:v>27</c:v>
                </c:pt>
                <c:pt idx="8">
                  <c:v>59</c:v>
                </c:pt>
                <c:pt idx="9">
                  <c:v>8</c:v>
                </c:pt>
                <c:pt idx="10">
                  <c:v>41</c:v>
                </c:pt>
                <c:pt idx="11">
                  <c:v>58</c:v>
                </c:pt>
                <c:pt idx="12">
                  <c:v>237</c:v>
                </c:pt>
                <c:pt idx="13">
                  <c:v>100</c:v>
                </c:pt>
                <c:pt idx="14">
                  <c:v>107</c:v>
                </c:pt>
                <c:pt idx="15">
                  <c:v>115</c:v>
                </c:pt>
                <c:pt idx="16">
                  <c:v>12</c:v>
                </c:pt>
              </c:numCache>
            </c:numRef>
          </c:val>
        </c:ser>
        <c:ser>
          <c:idx val="2"/>
          <c:order val="1"/>
          <c:tx>
            <c:strRef>
              <c:f>'Proposta 1517'!$F$89</c:f>
              <c:strCache>
                <c:ptCount val="1"/>
                <c:pt idx="0">
                  <c:v>Titulades/ats sense estada internacional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45000">
                  <a:schemeClr val="accent1">
                    <a:lumMod val="40000"/>
                    <a:lumOff val="60000"/>
                  </a:schemeClr>
                </a:gs>
                <a:gs pos="98000">
                  <a:schemeClr val="accent1">
                    <a:lumMod val="60000"/>
                    <a:lumOff val="40000"/>
                  </a:schemeClr>
                </a:gs>
              </a:gsLst>
              <a:lin ang="162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'Proposta 1517'!$D$90:$D$106</c:f>
              <c:strCache>
                <c:ptCount val="17"/>
                <c:pt idx="0">
                  <c:v>820 EUETIB</c:v>
                </c:pt>
                <c:pt idx="1">
                  <c:v>390 ESAB</c:v>
                </c:pt>
                <c:pt idx="2">
                  <c:v>370 FOOT</c:v>
                </c:pt>
                <c:pt idx="3">
                  <c:v>340 EPSEVG</c:v>
                </c:pt>
                <c:pt idx="4">
                  <c:v>330 EPSEM</c:v>
                </c:pt>
                <c:pt idx="5">
                  <c:v>320 EET</c:v>
                </c:pt>
                <c:pt idx="6">
                  <c:v>310 EPSEB</c:v>
                </c:pt>
                <c:pt idx="7">
                  <c:v>300 EPSC</c:v>
                </c:pt>
                <c:pt idx="8">
                  <c:v>290 ETSAV</c:v>
                </c:pt>
                <c:pt idx="9">
                  <c:v>280 FNB</c:v>
                </c:pt>
                <c:pt idx="10">
                  <c:v>270 FIB</c:v>
                </c:pt>
                <c:pt idx="11">
                  <c:v>250 ETSECCPB</c:v>
                </c:pt>
                <c:pt idx="12">
                  <c:v>240 ETSEIB</c:v>
                </c:pt>
                <c:pt idx="13">
                  <c:v>230 ETSETB</c:v>
                </c:pt>
                <c:pt idx="14">
                  <c:v>220 ETSEIAT</c:v>
                </c:pt>
                <c:pt idx="15">
                  <c:v>210 ETSAB</c:v>
                </c:pt>
                <c:pt idx="16">
                  <c:v>200 FME</c:v>
                </c:pt>
              </c:strCache>
            </c:strRef>
          </c:cat>
          <c:val>
            <c:numRef>
              <c:f>'Proposta 1517'!$F$90:$F$106</c:f>
              <c:numCache>
                <c:formatCode>_(#,##0_);_(\(#,##0\);_("-"_);_(@_)</c:formatCode>
                <c:ptCount val="17"/>
                <c:pt idx="0">
                  <c:v>401</c:v>
                </c:pt>
                <c:pt idx="1">
                  <c:v>63</c:v>
                </c:pt>
                <c:pt idx="2">
                  <c:v>92</c:v>
                </c:pt>
                <c:pt idx="3">
                  <c:v>184</c:v>
                </c:pt>
                <c:pt idx="4">
                  <c:v>137</c:v>
                </c:pt>
                <c:pt idx="5">
                  <c:v>250</c:v>
                </c:pt>
                <c:pt idx="6">
                  <c:v>140</c:v>
                </c:pt>
                <c:pt idx="7">
                  <c:v>154</c:v>
                </c:pt>
                <c:pt idx="8">
                  <c:v>60</c:v>
                </c:pt>
                <c:pt idx="9">
                  <c:v>106</c:v>
                </c:pt>
                <c:pt idx="10">
                  <c:v>211</c:v>
                </c:pt>
                <c:pt idx="11">
                  <c:v>214</c:v>
                </c:pt>
                <c:pt idx="12">
                  <c:v>242</c:v>
                </c:pt>
                <c:pt idx="13">
                  <c:v>126</c:v>
                </c:pt>
                <c:pt idx="14">
                  <c:v>216</c:v>
                </c:pt>
                <c:pt idx="15">
                  <c:v>163</c:v>
                </c:pt>
                <c:pt idx="16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58546816"/>
        <c:axId val="58614912"/>
      </c:barChart>
      <c:catAx>
        <c:axId val="5854681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58614912"/>
        <c:crosses val="autoZero"/>
        <c:auto val="1"/>
        <c:lblAlgn val="ctr"/>
        <c:lblOffset val="100"/>
        <c:noMultiLvlLbl val="0"/>
      </c:catAx>
      <c:valAx>
        <c:axId val="586149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58546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37609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87</xdr:row>
      <xdr:rowOff>85724</xdr:rowOff>
    </xdr:from>
    <xdr:to>
      <xdr:col>8</xdr:col>
      <xdr:colOff>9525</xdr:colOff>
      <xdr:row>110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PRE-INSC\9697\DOSSIER\PRE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topLeftCell="A81" workbookViewId="0">
      <selection activeCell="D117" sqref="D117"/>
    </sheetView>
  </sheetViews>
  <sheetFormatPr defaultColWidth="11.42578125" defaultRowHeight="12.75" x14ac:dyDescent="0.2"/>
  <cols>
    <col min="1" max="1" width="1.140625" style="4" customWidth="1"/>
    <col min="2" max="2" width="0.5703125" style="1" customWidth="1"/>
    <col min="3" max="3" width="18.28515625" style="1" customWidth="1"/>
    <col min="4" max="4" width="53.85546875" style="1" bestFit="1" customWidth="1"/>
    <col min="5" max="5" width="15.42578125" style="1" customWidth="1"/>
    <col min="6" max="6" width="19.85546875" style="1" customWidth="1"/>
    <col min="7" max="7" width="20.7109375" style="1" customWidth="1"/>
    <col min="8" max="8" width="0.5703125" style="1" customWidth="1"/>
    <col min="9" max="9" width="11.42578125" style="4"/>
    <col min="10" max="16384" width="11.42578125" style="1"/>
  </cols>
  <sheetData>
    <row r="1" spans="2:8" x14ac:dyDescent="0.2">
      <c r="C1" s="76" t="s">
        <v>64</v>
      </c>
      <c r="D1" s="76"/>
    </row>
    <row r="2" spans="2:8" x14ac:dyDescent="0.2">
      <c r="C2" s="77" t="s">
        <v>88</v>
      </c>
      <c r="D2" s="77"/>
      <c r="E2" s="77"/>
      <c r="F2" s="77"/>
      <c r="G2" s="77"/>
    </row>
    <row r="3" spans="2:8" ht="15.75" x14ac:dyDescent="0.25">
      <c r="C3" s="2"/>
      <c r="D3" s="2"/>
      <c r="E3" s="3"/>
      <c r="F3" s="3"/>
      <c r="G3" s="3"/>
    </row>
    <row r="4" spans="2:8" x14ac:dyDescent="0.2">
      <c r="C4" s="78" t="s">
        <v>87</v>
      </c>
      <c r="D4" s="78"/>
    </row>
    <row r="5" spans="2:8" ht="3.75" customHeight="1" x14ac:dyDescent="0.2">
      <c r="B5" s="40"/>
      <c r="C5" s="12"/>
      <c r="D5" s="12"/>
      <c r="E5" s="12"/>
      <c r="F5" s="12"/>
      <c r="G5" s="12"/>
      <c r="H5" s="13"/>
    </row>
    <row r="6" spans="2:8" ht="45.75" customHeight="1" x14ac:dyDescent="0.2">
      <c r="B6" s="41"/>
      <c r="C6" s="14" t="s">
        <v>53</v>
      </c>
      <c r="D6" s="25" t="s">
        <v>0</v>
      </c>
      <c r="E6" s="14" t="s">
        <v>86</v>
      </c>
      <c r="F6" s="14" t="s">
        <v>49</v>
      </c>
      <c r="G6" s="14" t="s">
        <v>50</v>
      </c>
      <c r="H6" s="15"/>
    </row>
    <row r="7" spans="2:8" ht="19.5" customHeight="1" x14ac:dyDescent="0.2">
      <c r="B7" s="41"/>
      <c r="C7" s="79" t="s">
        <v>11</v>
      </c>
      <c r="D7" s="58" t="s">
        <v>25</v>
      </c>
      <c r="E7" s="16">
        <v>33</v>
      </c>
      <c r="F7" s="16">
        <v>9</v>
      </c>
      <c r="G7" s="17">
        <f>F7/E7</f>
        <v>0.27272727272727271</v>
      </c>
      <c r="H7" s="15"/>
    </row>
    <row r="8" spans="2:8" ht="19.5" customHeight="1" x14ac:dyDescent="0.2">
      <c r="B8" s="41"/>
      <c r="C8" s="80"/>
      <c r="D8" s="65" t="s">
        <v>89</v>
      </c>
      <c r="E8" s="16">
        <v>1</v>
      </c>
      <c r="F8" s="16">
        <v>1</v>
      </c>
      <c r="G8" s="17">
        <f>F8/E8</f>
        <v>1</v>
      </c>
      <c r="H8" s="15"/>
    </row>
    <row r="9" spans="2:8" ht="19.5" customHeight="1" x14ac:dyDescent="0.2">
      <c r="B9" s="41"/>
      <c r="C9" s="81"/>
      <c r="D9" s="58" t="s">
        <v>75</v>
      </c>
      <c r="E9" s="23">
        <v>11</v>
      </c>
      <c r="F9" s="23">
        <v>0</v>
      </c>
      <c r="G9" s="17">
        <f t="shared" ref="G9:G38" si="0">F9/E9</f>
        <v>0</v>
      </c>
      <c r="H9" s="15"/>
    </row>
    <row r="10" spans="2:8" ht="19.5" customHeight="1" x14ac:dyDescent="0.2">
      <c r="B10" s="41"/>
      <c r="C10" s="33" t="s">
        <v>12</v>
      </c>
      <c r="D10" s="59" t="s">
        <v>1</v>
      </c>
      <c r="E10" s="18">
        <v>278</v>
      </c>
      <c r="F10" s="18">
        <v>115</v>
      </c>
      <c r="G10" s="52">
        <f t="shared" si="0"/>
        <v>0.41366906474820142</v>
      </c>
      <c r="H10" s="15"/>
    </row>
    <row r="11" spans="2:8" ht="19.5" customHeight="1" x14ac:dyDescent="0.2">
      <c r="B11" s="41"/>
      <c r="C11" s="79" t="s">
        <v>13</v>
      </c>
      <c r="D11" s="58" t="s">
        <v>2</v>
      </c>
      <c r="E11" s="16">
        <v>126</v>
      </c>
      <c r="F11" s="16">
        <v>62</v>
      </c>
      <c r="G11" s="17">
        <f t="shared" si="0"/>
        <v>0.49206349206349204</v>
      </c>
      <c r="H11" s="15"/>
    </row>
    <row r="12" spans="2:8" ht="19.5" customHeight="1" x14ac:dyDescent="0.2">
      <c r="B12" s="41"/>
      <c r="C12" s="80"/>
      <c r="D12" s="24" t="s">
        <v>3</v>
      </c>
      <c r="E12" s="60">
        <v>56</v>
      </c>
      <c r="F12" s="60">
        <v>17</v>
      </c>
      <c r="G12" s="17">
        <f t="shared" si="0"/>
        <v>0.30357142857142855</v>
      </c>
      <c r="H12" s="15"/>
    </row>
    <row r="13" spans="2:8" ht="19.5" customHeight="1" x14ac:dyDescent="0.2">
      <c r="B13" s="41"/>
      <c r="C13" s="80"/>
      <c r="D13" s="58" t="s">
        <v>70</v>
      </c>
      <c r="E13" s="16">
        <v>41</v>
      </c>
      <c r="F13" s="16">
        <v>18</v>
      </c>
      <c r="G13" s="17">
        <f t="shared" si="0"/>
        <v>0.43902439024390244</v>
      </c>
      <c r="H13" s="15"/>
    </row>
    <row r="14" spans="2:8" ht="19.5" customHeight="1" x14ac:dyDescent="0.2">
      <c r="B14" s="41"/>
      <c r="C14" s="80"/>
      <c r="D14" s="24" t="s">
        <v>71</v>
      </c>
      <c r="E14" s="60">
        <v>10</v>
      </c>
      <c r="F14" s="60">
        <v>4</v>
      </c>
      <c r="G14" s="17">
        <f t="shared" si="0"/>
        <v>0.4</v>
      </c>
      <c r="H14" s="15"/>
    </row>
    <row r="15" spans="2:8" ht="19.5" customHeight="1" x14ac:dyDescent="0.2">
      <c r="B15" s="41"/>
      <c r="C15" s="80"/>
      <c r="D15" s="24" t="s">
        <v>76</v>
      </c>
      <c r="E15" s="60">
        <v>16</v>
      </c>
      <c r="F15" s="60">
        <v>3</v>
      </c>
      <c r="G15" s="17">
        <f t="shared" si="0"/>
        <v>0.1875</v>
      </c>
      <c r="H15" s="15"/>
    </row>
    <row r="16" spans="2:8" ht="19.5" customHeight="1" x14ac:dyDescent="0.2">
      <c r="B16" s="41"/>
      <c r="C16" s="80"/>
      <c r="D16" s="24" t="s">
        <v>77</v>
      </c>
      <c r="E16" s="60">
        <v>74</v>
      </c>
      <c r="F16" s="60">
        <v>3</v>
      </c>
      <c r="G16" s="17">
        <f t="shared" si="0"/>
        <v>4.0540540540540543E-2</v>
      </c>
      <c r="H16" s="15"/>
    </row>
    <row r="17" spans="2:8" ht="19.5" customHeight="1" x14ac:dyDescent="0.2">
      <c r="B17" s="41"/>
      <c r="C17" s="82" t="s">
        <v>14</v>
      </c>
      <c r="D17" s="59" t="s">
        <v>26</v>
      </c>
      <c r="E17" s="18">
        <v>185</v>
      </c>
      <c r="F17" s="18">
        <v>88</v>
      </c>
      <c r="G17" s="52">
        <f t="shared" si="0"/>
        <v>0.4756756756756757</v>
      </c>
      <c r="H17" s="15"/>
    </row>
    <row r="18" spans="2:8" ht="19.5" customHeight="1" x14ac:dyDescent="0.2">
      <c r="B18" s="41"/>
      <c r="C18" s="83"/>
      <c r="D18" s="31" t="s">
        <v>27</v>
      </c>
      <c r="E18" s="61">
        <v>13</v>
      </c>
      <c r="F18" s="61">
        <v>3</v>
      </c>
      <c r="G18" s="52">
        <f t="shared" si="0"/>
        <v>0.23076923076923078</v>
      </c>
      <c r="H18" s="15"/>
    </row>
    <row r="19" spans="2:8" ht="19.5" customHeight="1" x14ac:dyDescent="0.2">
      <c r="B19" s="41"/>
      <c r="C19" s="83"/>
      <c r="D19" s="31" t="s">
        <v>78</v>
      </c>
      <c r="E19" s="61">
        <v>28</v>
      </c>
      <c r="F19" s="61">
        <v>9</v>
      </c>
      <c r="G19" s="52">
        <f t="shared" si="0"/>
        <v>0.32142857142857145</v>
      </c>
      <c r="H19" s="15"/>
    </row>
    <row r="20" spans="2:8" ht="19.5" customHeight="1" x14ac:dyDescent="0.2">
      <c r="B20" s="41"/>
      <c r="C20" s="79" t="s">
        <v>15</v>
      </c>
      <c r="D20" s="58" t="s">
        <v>2</v>
      </c>
      <c r="E20" s="16">
        <v>367</v>
      </c>
      <c r="F20" s="16">
        <v>192</v>
      </c>
      <c r="G20" s="17">
        <f t="shared" si="0"/>
        <v>0.52316076294277924</v>
      </c>
      <c r="H20" s="15"/>
    </row>
    <row r="21" spans="2:8" ht="19.5" customHeight="1" x14ac:dyDescent="0.2">
      <c r="B21" s="41"/>
      <c r="C21" s="80"/>
      <c r="D21" s="24" t="s">
        <v>3</v>
      </c>
      <c r="E21" s="60">
        <v>12</v>
      </c>
      <c r="F21" s="60">
        <v>3</v>
      </c>
      <c r="G21" s="17">
        <f t="shared" si="0"/>
        <v>0.25</v>
      </c>
      <c r="H21" s="15"/>
    </row>
    <row r="22" spans="2:8" ht="19.5" customHeight="1" x14ac:dyDescent="0.2">
      <c r="B22" s="41"/>
      <c r="C22" s="80"/>
      <c r="D22" s="58" t="s">
        <v>4</v>
      </c>
      <c r="E22" s="16">
        <v>45</v>
      </c>
      <c r="F22" s="16">
        <v>26</v>
      </c>
      <c r="G22" s="17">
        <f t="shared" si="0"/>
        <v>0.57777777777777772</v>
      </c>
      <c r="H22" s="15"/>
    </row>
    <row r="23" spans="2:8" ht="19.5" customHeight="1" x14ac:dyDescent="0.2">
      <c r="B23" s="41"/>
      <c r="C23" s="80"/>
      <c r="D23" s="24" t="s">
        <v>5</v>
      </c>
      <c r="E23" s="60">
        <v>5</v>
      </c>
      <c r="F23" s="60">
        <v>3</v>
      </c>
      <c r="G23" s="17">
        <f t="shared" si="0"/>
        <v>0.6</v>
      </c>
      <c r="H23" s="15"/>
    </row>
    <row r="24" spans="2:8" ht="19.5" customHeight="1" x14ac:dyDescent="0.2">
      <c r="B24" s="41"/>
      <c r="C24" s="80"/>
      <c r="D24" s="24" t="s">
        <v>79</v>
      </c>
      <c r="E24" s="60">
        <v>39</v>
      </c>
      <c r="F24" s="60">
        <v>11</v>
      </c>
      <c r="G24" s="17">
        <f t="shared" si="0"/>
        <v>0.28205128205128205</v>
      </c>
      <c r="H24" s="15"/>
    </row>
    <row r="25" spans="2:8" ht="19.5" customHeight="1" x14ac:dyDescent="0.2">
      <c r="B25" s="41"/>
      <c r="C25" s="81"/>
      <c r="D25" s="24" t="s">
        <v>80</v>
      </c>
      <c r="E25" s="60">
        <v>11</v>
      </c>
      <c r="F25" s="60">
        <v>2</v>
      </c>
      <c r="G25" s="17">
        <f t="shared" si="0"/>
        <v>0.18181818181818182</v>
      </c>
      <c r="H25" s="15"/>
    </row>
    <row r="26" spans="2:8" ht="19.5" customHeight="1" x14ac:dyDescent="0.2">
      <c r="B26" s="41"/>
      <c r="C26" s="82" t="s">
        <v>16</v>
      </c>
      <c r="D26" s="59" t="s">
        <v>6</v>
      </c>
      <c r="E26" s="18">
        <v>92</v>
      </c>
      <c r="F26" s="53">
        <v>50</v>
      </c>
      <c r="G26" s="52">
        <f t="shared" si="0"/>
        <v>0.54347826086956519</v>
      </c>
      <c r="H26" s="15"/>
    </row>
    <row r="27" spans="2:8" ht="19.5" customHeight="1" x14ac:dyDescent="0.2">
      <c r="B27" s="41"/>
      <c r="C27" s="83"/>
      <c r="D27" s="59" t="s">
        <v>7</v>
      </c>
      <c r="E27" s="18">
        <v>18</v>
      </c>
      <c r="F27" s="18">
        <v>2</v>
      </c>
      <c r="G27" s="52">
        <f t="shared" si="0"/>
        <v>0.1111111111111111</v>
      </c>
      <c r="H27" s="15"/>
    </row>
    <row r="28" spans="2:8" ht="19.5" customHeight="1" x14ac:dyDescent="0.2">
      <c r="B28" s="41"/>
      <c r="C28" s="83"/>
      <c r="D28" s="59" t="s">
        <v>28</v>
      </c>
      <c r="E28" s="18">
        <v>26</v>
      </c>
      <c r="F28" s="18">
        <v>4</v>
      </c>
      <c r="G28" s="52">
        <f t="shared" si="0"/>
        <v>0.15384615384615385</v>
      </c>
      <c r="H28" s="15"/>
    </row>
    <row r="29" spans="2:8" ht="19.5" customHeight="1" x14ac:dyDescent="0.2">
      <c r="B29" s="41"/>
      <c r="C29" s="84"/>
      <c r="D29" s="59" t="s">
        <v>74</v>
      </c>
      <c r="E29" s="18">
        <v>0</v>
      </c>
      <c r="F29" s="18">
        <v>0</v>
      </c>
      <c r="G29" s="44" t="s">
        <v>90</v>
      </c>
      <c r="H29" s="15"/>
    </row>
    <row r="30" spans="2:8" ht="19.5" customHeight="1" x14ac:dyDescent="0.2">
      <c r="B30" s="41"/>
      <c r="C30" s="79" t="s">
        <v>17</v>
      </c>
      <c r="D30" s="58" t="s">
        <v>29</v>
      </c>
      <c r="E30" s="16">
        <v>151</v>
      </c>
      <c r="F30" s="16">
        <v>35</v>
      </c>
      <c r="G30" s="17">
        <f t="shared" si="0"/>
        <v>0.23178807947019867</v>
      </c>
      <c r="H30" s="15"/>
    </row>
    <row r="31" spans="2:8" ht="19.5" customHeight="1" x14ac:dyDescent="0.2">
      <c r="B31" s="41"/>
      <c r="C31" s="81"/>
      <c r="D31" s="58" t="s">
        <v>30</v>
      </c>
      <c r="E31" s="16">
        <v>19</v>
      </c>
      <c r="F31" s="16">
        <v>1</v>
      </c>
      <c r="G31" s="17">
        <f t="shared" si="0"/>
        <v>5.2631578947368418E-2</v>
      </c>
      <c r="H31" s="15"/>
    </row>
    <row r="32" spans="2:8" ht="19.5" customHeight="1" x14ac:dyDescent="0.2">
      <c r="B32" s="41"/>
      <c r="C32" s="87" t="s">
        <v>19</v>
      </c>
      <c r="D32" s="67" t="s">
        <v>81</v>
      </c>
      <c r="E32" s="61">
        <v>18</v>
      </c>
      <c r="F32" s="61">
        <v>0</v>
      </c>
      <c r="G32" s="52">
        <f t="shared" si="0"/>
        <v>0</v>
      </c>
      <c r="H32" s="15"/>
    </row>
    <row r="33" spans="2:8" ht="19.5" customHeight="1" x14ac:dyDescent="0.2">
      <c r="B33" s="41"/>
      <c r="C33" s="87"/>
      <c r="D33" s="67" t="s">
        <v>82</v>
      </c>
      <c r="E33" s="61">
        <v>5</v>
      </c>
      <c r="F33" s="61">
        <v>0</v>
      </c>
      <c r="G33" s="52">
        <f t="shared" si="0"/>
        <v>0</v>
      </c>
      <c r="H33" s="15"/>
    </row>
    <row r="34" spans="2:8" ht="19.5" customHeight="1" x14ac:dyDescent="0.2">
      <c r="B34" s="41"/>
      <c r="C34" s="64" t="s">
        <v>18</v>
      </c>
      <c r="D34" s="24" t="s">
        <v>1</v>
      </c>
      <c r="E34" s="30">
        <v>119</v>
      </c>
      <c r="F34" s="30">
        <v>59</v>
      </c>
      <c r="G34" s="17">
        <f t="shared" si="0"/>
        <v>0.49579831932773111</v>
      </c>
      <c r="H34" s="15"/>
    </row>
    <row r="35" spans="2:8" ht="19.5" customHeight="1" x14ac:dyDescent="0.2">
      <c r="B35" s="41"/>
      <c r="C35" s="66" t="s">
        <v>72</v>
      </c>
      <c r="D35" s="66" t="s">
        <v>27</v>
      </c>
      <c r="E35" s="26">
        <v>32</v>
      </c>
      <c r="F35" s="26">
        <v>6</v>
      </c>
      <c r="G35" s="52">
        <f t="shared" si="0"/>
        <v>0.1875</v>
      </c>
      <c r="H35" s="15"/>
    </row>
    <row r="36" spans="2:8" ht="19.5" customHeight="1" x14ac:dyDescent="0.2">
      <c r="B36" s="41"/>
      <c r="C36" s="65" t="s">
        <v>21</v>
      </c>
      <c r="D36" s="65" t="s">
        <v>83</v>
      </c>
      <c r="E36" s="23">
        <v>16</v>
      </c>
      <c r="F36" s="23">
        <v>1</v>
      </c>
      <c r="G36" s="17">
        <f t="shared" si="0"/>
        <v>6.25E-2</v>
      </c>
      <c r="H36" s="15"/>
    </row>
    <row r="37" spans="2:8" ht="19.5" customHeight="1" x14ac:dyDescent="0.2">
      <c r="B37" s="41"/>
      <c r="C37" s="66" t="s">
        <v>23</v>
      </c>
      <c r="D37" s="66" t="s">
        <v>84</v>
      </c>
      <c r="E37" s="26">
        <v>14</v>
      </c>
      <c r="F37" s="26">
        <v>1</v>
      </c>
      <c r="G37" s="52">
        <f t="shared" si="0"/>
        <v>7.1428571428571425E-2</v>
      </c>
      <c r="H37" s="15"/>
    </row>
    <row r="38" spans="2:8" ht="19.5" customHeight="1" x14ac:dyDescent="0.2">
      <c r="B38" s="41"/>
      <c r="C38" s="65" t="s">
        <v>22</v>
      </c>
      <c r="D38" s="65" t="s">
        <v>76</v>
      </c>
      <c r="E38" s="23">
        <v>9</v>
      </c>
      <c r="F38" s="23">
        <v>0</v>
      </c>
      <c r="G38" s="17">
        <f t="shared" si="0"/>
        <v>0</v>
      </c>
      <c r="H38" s="15"/>
    </row>
    <row r="39" spans="2:8" ht="19.5" customHeight="1" x14ac:dyDescent="0.2">
      <c r="B39" s="41"/>
      <c r="C39" s="75" t="s">
        <v>85</v>
      </c>
      <c r="D39" s="75"/>
      <c r="E39" s="38">
        <f>SUM(E7:E38)</f>
        <v>1870</v>
      </c>
      <c r="F39" s="38">
        <f>SUM(F7:F38)</f>
        <v>728</v>
      </c>
      <c r="G39" s="39">
        <f>F39/E39</f>
        <v>0.38930481283422458</v>
      </c>
      <c r="H39" s="15"/>
    </row>
    <row r="40" spans="2:8" s="4" customFormat="1" x14ac:dyDescent="0.2">
      <c r="B40" s="42"/>
      <c r="C40" s="19"/>
      <c r="D40" s="19"/>
      <c r="E40" s="20"/>
      <c r="F40" s="20"/>
      <c r="G40" s="21"/>
      <c r="H40" s="22"/>
    </row>
    <row r="41" spans="2:8" s="4" customFormat="1" x14ac:dyDescent="0.2">
      <c r="B41" s="5"/>
      <c r="C41" s="6"/>
      <c r="D41" s="6"/>
      <c r="E41" s="7"/>
      <c r="F41" s="7"/>
      <c r="G41" s="8"/>
      <c r="H41" s="9"/>
    </row>
    <row r="42" spans="2:8" x14ac:dyDescent="0.2">
      <c r="B42" s="5"/>
      <c r="C42" s="6"/>
      <c r="D42" s="6"/>
      <c r="E42" s="27"/>
      <c r="F42" s="27"/>
      <c r="G42" s="6"/>
      <c r="H42" s="9"/>
    </row>
    <row r="43" spans="2:8" ht="3.75" customHeight="1" x14ac:dyDescent="0.2">
      <c r="B43" s="40"/>
      <c r="C43" s="12"/>
      <c r="D43" s="12"/>
      <c r="E43" s="28"/>
      <c r="F43" s="28"/>
      <c r="G43" s="12"/>
      <c r="H43" s="13"/>
    </row>
    <row r="44" spans="2:8" ht="41.25" customHeight="1" x14ac:dyDescent="0.2">
      <c r="B44" s="41"/>
      <c r="C44" s="14" t="s">
        <v>53</v>
      </c>
      <c r="D44" s="25" t="s">
        <v>0</v>
      </c>
      <c r="E44" s="14" t="s">
        <v>86</v>
      </c>
      <c r="F44" s="14" t="s">
        <v>49</v>
      </c>
      <c r="G44" s="14" t="s">
        <v>50</v>
      </c>
      <c r="H44" s="15"/>
    </row>
    <row r="45" spans="2:8" ht="19.5" customHeight="1" x14ac:dyDescent="0.2">
      <c r="B45" s="41"/>
      <c r="C45" s="57" t="s">
        <v>11</v>
      </c>
      <c r="D45" s="58" t="s">
        <v>31</v>
      </c>
      <c r="E45" s="16">
        <v>9</v>
      </c>
      <c r="F45" s="16">
        <v>2</v>
      </c>
      <c r="G45" s="63">
        <f>F45/E45</f>
        <v>0.22222222222222221</v>
      </c>
      <c r="H45" s="15"/>
    </row>
    <row r="46" spans="2:8" ht="27" customHeight="1" x14ac:dyDescent="0.2">
      <c r="B46" s="41"/>
      <c r="C46" s="82" t="s">
        <v>16</v>
      </c>
      <c r="D46" s="43" t="s">
        <v>65</v>
      </c>
      <c r="E46" s="32">
        <v>101</v>
      </c>
      <c r="F46" s="32">
        <v>1</v>
      </c>
      <c r="G46" s="62">
        <f t="shared" ref="G46:G83" si="1">F46/E46</f>
        <v>9.9009900990099011E-3</v>
      </c>
      <c r="H46" s="15"/>
    </row>
    <row r="47" spans="2:8" ht="19.5" customHeight="1" x14ac:dyDescent="0.2">
      <c r="B47" s="41"/>
      <c r="C47" s="83"/>
      <c r="D47" s="43" t="s">
        <v>66</v>
      </c>
      <c r="E47" s="32">
        <v>17</v>
      </c>
      <c r="F47" s="32">
        <v>1</v>
      </c>
      <c r="G47" s="62">
        <f t="shared" si="1"/>
        <v>5.8823529411764705E-2</v>
      </c>
      <c r="H47" s="15"/>
    </row>
    <row r="48" spans="2:8" ht="27" customHeight="1" x14ac:dyDescent="0.2">
      <c r="B48" s="41"/>
      <c r="C48" s="83"/>
      <c r="D48" s="43" t="s">
        <v>67</v>
      </c>
      <c r="E48" s="32">
        <v>18</v>
      </c>
      <c r="F48" s="32">
        <v>0</v>
      </c>
      <c r="G48" s="62">
        <f t="shared" si="1"/>
        <v>0</v>
      </c>
      <c r="H48" s="15"/>
    </row>
    <row r="49" spans="2:8" ht="19.5" customHeight="1" x14ac:dyDescent="0.2">
      <c r="B49" s="41"/>
      <c r="C49" s="88" t="s">
        <v>17</v>
      </c>
      <c r="D49" s="58" t="s">
        <v>32</v>
      </c>
      <c r="E49" s="16">
        <v>38</v>
      </c>
      <c r="F49" s="16">
        <v>3</v>
      </c>
      <c r="G49" s="63">
        <f t="shared" si="1"/>
        <v>7.8947368421052627E-2</v>
      </c>
      <c r="H49" s="15"/>
    </row>
    <row r="50" spans="2:8" ht="19.5" customHeight="1" x14ac:dyDescent="0.2">
      <c r="B50" s="41"/>
      <c r="C50" s="88"/>
      <c r="D50" s="24" t="s">
        <v>33</v>
      </c>
      <c r="E50" s="30">
        <v>44</v>
      </c>
      <c r="F50" s="30">
        <v>2</v>
      </c>
      <c r="G50" s="63">
        <f t="shared" si="1"/>
        <v>4.5454545454545456E-2</v>
      </c>
      <c r="H50" s="15"/>
    </row>
    <row r="51" spans="2:8" ht="19.5" customHeight="1" x14ac:dyDescent="0.2">
      <c r="B51" s="41"/>
      <c r="C51" s="74" t="s">
        <v>19</v>
      </c>
      <c r="D51" s="31" t="s">
        <v>34</v>
      </c>
      <c r="E51" s="32">
        <v>9</v>
      </c>
      <c r="F51" s="32">
        <v>0</v>
      </c>
      <c r="G51" s="62">
        <f t="shared" si="1"/>
        <v>0</v>
      </c>
      <c r="H51" s="15"/>
    </row>
    <row r="52" spans="2:8" ht="19.5" customHeight="1" x14ac:dyDescent="0.2">
      <c r="B52" s="41"/>
      <c r="C52" s="74"/>
      <c r="D52" s="59" t="s">
        <v>35</v>
      </c>
      <c r="E52" s="18">
        <v>32</v>
      </c>
      <c r="F52" s="18">
        <v>5</v>
      </c>
      <c r="G52" s="62">
        <f t="shared" si="1"/>
        <v>0.15625</v>
      </c>
      <c r="H52" s="15"/>
    </row>
    <row r="53" spans="2:8" ht="19.5" customHeight="1" x14ac:dyDescent="0.2">
      <c r="B53" s="41"/>
      <c r="C53" s="74"/>
      <c r="D53" s="31" t="s">
        <v>36</v>
      </c>
      <c r="E53" s="32">
        <v>50</v>
      </c>
      <c r="F53" s="32">
        <v>3</v>
      </c>
      <c r="G53" s="62">
        <f t="shared" si="1"/>
        <v>0.06</v>
      </c>
      <c r="H53" s="15"/>
    </row>
    <row r="54" spans="2:8" ht="19.5" customHeight="1" x14ac:dyDescent="0.2">
      <c r="B54" s="41"/>
      <c r="C54" s="89" t="s">
        <v>72</v>
      </c>
      <c r="D54" s="24" t="s">
        <v>37</v>
      </c>
      <c r="E54" s="54">
        <v>38</v>
      </c>
      <c r="F54" s="30">
        <v>5</v>
      </c>
      <c r="G54" s="63">
        <f t="shared" si="1"/>
        <v>0.13157894736842105</v>
      </c>
      <c r="H54" s="15"/>
    </row>
    <row r="55" spans="2:8" ht="19.5" customHeight="1" x14ac:dyDescent="0.2">
      <c r="B55" s="41"/>
      <c r="C55" s="89"/>
      <c r="D55" s="58" t="s">
        <v>38</v>
      </c>
      <c r="E55" s="55">
        <v>47</v>
      </c>
      <c r="F55" s="16">
        <v>6</v>
      </c>
      <c r="G55" s="63">
        <f t="shared" si="1"/>
        <v>0.1276595744680851</v>
      </c>
      <c r="H55" s="15"/>
    </row>
    <row r="56" spans="2:8" ht="19.5" customHeight="1" x14ac:dyDescent="0.2">
      <c r="B56" s="41"/>
      <c r="C56" s="89"/>
      <c r="D56" s="24" t="s">
        <v>10</v>
      </c>
      <c r="E56" s="54">
        <v>64</v>
      </c>
      <c r="F56" s="30">
        <v>10</v>
      </c>
      <c r="G56" s="63">
        <f t="shared" si="1"/>
        <v>0.15625</v>
      </c>
      <c r="H56" s="15"/>
    </row>
    <row r="57" spans="2:8" ht="19.5" customHeight="1" x14ac:dyDescent="0.2">
      <c r="B57" s="41"/>
      <c r="C57" s="74" t="s">
        <v>21</v>
      </c>
      <c r="D57" s="31" t="s">
        <v>8</v>
      </c>
      <c r="E57" s="32">
        <v>88</v>
      </c>
      <c r="F57" s="32">
        <v>3</v>
      </c>
      <c r="G57" s="62">
        <f t="shared" si="1"/>
        <v>3.4090909090909088E-2</v>
      </c>
      <c r="H57" s="15"/>
    </row>
    <row r="58" spans="2:8" ht="19.5" customHeight="1" x14ac:dyDescent="0.2">
      <c r="B58" s="41"/>
      <c r="C58" s="74"/>
      <c r="D58" s="59" t="s">
        <v>39</v>
      </c>
      <c r="E58" s="18">
        <v>43</v>
      </c>
      <c r="F58" s="18">
        <v>3</v>
      </c>
      <c r="G58" s="62">
        <f t="shared" si="1"/>
        <v>6.9767441860465115E-2</v>
      </c>
      <c r="H58" s="15"/>
    </row>
    <row r="59" spans="2:8" ht="19.5" customHeight="1" x14ac:dyDescent="0.2">
      <c r="B59" s="41"/>
      <c r="C59" s="88" t="s">
        <v>73</v>
      </c>
      <c r="D59" s="58" t="s">
        <v>40</v>
      </c>
      <c r="E59" s="16">
        <v>4</v>
      </c>
      <c r="F59" s="16">
        <v>0</v>
      </c>
      <c r="G59" s="63">
        <f t="shared" si="1"/>
        <v>0</v>
      </c>
      <c r="H59" s="15"/>
    </row>
    <row r="60" spans="2:8" ht="19.5" customHeight="1" x14ac:dyDescent="0.2">
      <c r="B60" s="41"/>
      <c r="C60" s="88"/>
      <c r="D60" s="24" t="s">
        <v>41</v>
      </c>
      <c r="E60" s="30">
        <v>84</v>
      </c>
      <c r="F60" s="30">
        <v>11</v>
      </c>
      <c r="G60" s="63">
        <f t="shared" si="1"/>
        <v>0.13095238095238096</v>
      </c>
      <c r="H60" s="15"/>
    </row>
    <row r="61" spans="2:8" ht="19.5" customHeight="1" x14ac:dyDescent="0.2">
      <c r="B61" s="41"/>
      <c r="C61" s="88"/>
      <c r="D61" s="58" t="s">
        <v>42</v>
      </c>
      <c r="E61" s="16">
        <v>17</v>
      </c>
      <c r="F61" s="16">
        <v>2</v>
      </c>
      <c r="G61" s="63">
        <f t="shared" si="1"/>
        <v>0.11764705882352941</v>
      </c>
      <c r="H61" s="15"/>
    </row>
    <row r="62" spans="2:8" ht="19.5" customHeight="1" x14ac:dyDescent="0.2">
      <c r="B62" s="41"/>
      <c r="C62" s="88"/>
      <c r="D62" s="24" t="s">
        <v>43</v>
      </c>
      <c r="E62" s="30">
        <v>77</v>
      </c>
      <c r="F62" s="30">
        <v>10</v>
      </c>
      <c r="G62" s="63">
        <f t="shared" si="1"/>
        <v>0.12987012987012986</v>
      </c>
      <c r="H62" s="15"/>
    </row>
    <row r="63" spans="2:8" ht="19.5" customHeight="1" x14ac:dyDescent="0.2">
      <c r="B63" s="41"/>
      <c r="C63" s="88"/>
      <c r="D63" s="58" t="s">
        <v>44</v>
      </c>
      <c r="E63" s="16">
        <v>68</v>
      </c>
      <c r="F63" s="16">
        <v>13</v>
      </c>
      <c r="G63" s="63">
        <f t="shared" si="1"/>
        <v>0.19117647058823528</v>
      </c>
      <c r="H63" s="15"/>
    </row>
    <row r="64" spans="2:8" ht="19.5" customHeight="1" x14ac:dyDescent="0.2">
      <c r="B64" s="41"/>
      <c r="C64" s="88"/>
      <c r="D64" s="24" t="s">
        <v>45</v>
      </c>
      <c r="E64" s="30">
        <v>54</v>
      </c>
      <c r="F64" s="30">
        <v>18</v>
      </c>
      <c r="G64" s="63">
        <f t="shared" si="1"/>
        <v>0.33333333333333331</v>
      </c>
      <c r="H64" s="15"/>
    </row>
    <row r="65" spans="2:8" ht="19.5" customHeight="1" x14ac:dyDescent="0.2">
      <c r="B65" s="41"/>
      <c r="C65" s="74" t="s">
        <v>23</v>
      </c>
      <c r="D65" s="31" t="s">
        <v>41</v>
      </c>
      <c r="E65" s="32">
        <v>68</v>
      </c>
      <c r="F65" s="32">
        <v>8</v>
      </c>
      <c r="G65" s="62">
        <f t="shared" si="1"/>
        <v>0.11764705882352941</v>
      </c>
      <c r="H65" s="15"/>
    </row>
    <row r="66" spans="2:8" ht="19.5" customHeight="1" x14ac:dyDescent="0.2">
      <c r="B66" s="41"/>
      <c r="C66" s="74"/>
      <c r="D66" s="59" t="s">
        <v>42</v>
      </c>
      <c r="E66" s="18">
        <v>13</v>
      </c>
      <c r="F66" s="18">
        <v>0</v>
      </c>
      <c r="G66" s="62">
        <f t="shared" si="1"/>
        <v>0</v>
      </c>
      <c r="H66" s="15"/>
    </row>
    <row r="67" spans="2:8" ht="19.5" customHeight="1" x14ac:dyDescent="0.2">
      <c r="B67" s="41"/>
      <c r="C67" s="74"/>
      <c r="D67" s="31" t="s">
        <v>43</v>
      </c>
      <c r="E67" s="32">
        <v>26</v>
      </c>
      <c r="F67" s="32">
        <v>2</v>
      </c>
      <c r="G67" s="62">
        <f t="shared" si="1"/>
        <v>7.6923076923076927E-2</v>
      </c>
      <c r="H67" s="15"/>
    </row>
    <row r="68" spans="2:8" ht="19.5" customHeight="1" x14ac:dyDescent="0.2">
      <c r="B68" s="41"/>
      <c r="C68" s="74"/>
      <c r="D68" s="59" t="s">
        <v>46</v>
      </c>
      <c r="E68" s="18">
        <v>17</v>
      </c>
      <c r="F68" s="18">
        <v>2</v>
      </c>
      <c r="G68" s="62">
        <f t="shared" si="1"/>
        <v>0.11764705882352941</v>
      </c>
      <c r="H68" s="15"/>
    </row>
    <row r="69" spans="2:8" ht="19.5" customHeight="1" x14ac:dyDescent="0.2">
      <c r="B69" s="41"/>
      <c r="C69" s="74"/>
      <c r="D69" s="31" t="s">
        <v>47</v>
      </c>
      <c r="E69" s="32">
        <v>14</v>
      </c>
      <c r="F69" s="32">
        <v>2</v>
      </c>
      <c r="G69" s="62">
        <f t="shared" si="1"/>
        <v>0.14285714285714285</v>
      </c>
      <c r="H69" s="15"/>
    </row>
    <row r="70" spans="2:8" ht="19.5" customHeight="1" x14ac:dyDescent="0.2">
      <c r="B70" s="41"/>
      <c r="C70" s="89" t="s">
        <v>22</v>
      </c>
      <c r="D70" s="24" t="s">
        <v>48</v>
      </c>
      <c r="E70" s="30">
        <v>24</v>
      </c>
      <c r="F70" s="30">
        <v>3</v>
      </c>
      <c r="G70" s="63">
        <f t="shared" si="1"/>
        <v>0.125</v>
      </c>
      <c r="H70" s="15"/>
    </row>
    <row r="71" spans="2:8" ht="19.5" customHeight="1" x14ac:dyDescent="0.2">
      <c r="B71" s="41"/>
      <c r="C71" s="89"/>
      <c r="D71" s="58" t="s">
        <v>41</v>
      </c>
      <c r="E71" s="16">
        <v>88</v>
      </c>
      <c r="F71" s="16">
        <v>17</v>
      </c>
      <c r="G71" s="63">
        <f t="shared" si="1"/>
        <v>0.19318181818181818</v>
      </c>
      <c r="H71" s="15"/>
    </row>
    <row r="72" spans="2:8" ht="19.5" customHeight="1" x14ac:dyDescent="0.2">
      <c r="B72" s="41"/>
      <c r="C72" s="89"/>
      <c r="D72" s="24" t="s">
        <v>44</v>
      </c>
      <c r="E72" s="30">
        <v>38</v>
      </c>
      <c r="F72" s="30">
        <v>8</v>
      </c>
      <c r="G72" s="63">
        <f t="shared" si="1"/>
        <v>0.21052631578947367</v>
      </c>
      <c r="H72" s="15"/>
    </row>
    <row r="73" spans="2:8" ht="19.5" customHeight="1" x14ac:dyDescent="0.2">
      <c r="B73" s="41"/>
      <c r="C73" s="89"/>
      <c r="D73" s="58" t="s">
        <v>42</v>
      </c>
      <c r="E73" s="16">
        <v>7</v>
      </c>
      <c r="F73" s="16">
        <v>0</v>
      </c>
      <c r="G73" s="63">
        <f t="shared" si="1"/>
        <v>0</v>
      </c>
      <c r="H73" s="15"/>
    </row>
    <row r="74" spans="2:8" ht="19.5" customHeight="1" x14ac:dyDescent="0.2">
      <c r="B74" s="41"/>
      <c r="C74" s="89"/>
      <c r="D74" s="24" t="s">
        <v>43</v>
      </c>
      <c r="E74" s="30">
        <v>26</v>
      </c>
      <c r="F74" s="30">
        <v>5</v>
      </c>
      <c r="G74" s="63">
        <f t="shared" si="1"/>
        <v>0.19230769230769232</v>
      </c>
      <c r="H74" s="15"/>
    </row>
    <row r="75" spans="2:8" ht="19.5" customHeight="1" x14ac:dyDescent="0.2">
      <c r="B75" s="41"/>
      <c r="C75" s="89"/>
      <c r="D75" s="58" t="s">
        <v>47</v>
      </c>
      <c r="E75" s="16">
        <v>32</v>
      </c>
      <c r="F75" s="16">
        <v>7</v>
      </c>
      <c r="G75" s="63">
        <f t="shared" si="1"/>
        <v>0.21875</v>
      </c>
      <c r="H75" s="15"/>
    </row>
    <row r="76" spans="2:8" ht="19.5" customHeight="1" x14ac:dyDescent="0.2">
      <c r="B76" s="41"/>
      <c r="C76" s="33" t="s">
        <v>91</v>
      </c>
      <c r="D76" s="59" t="s">
        <v>9</v>
      </c>
      <c r="E76" s="18">
        <v>99</v>
      </c>
      <c r="F76" s="18">
        <v>7</v>
      </c>
      <c r="G76" s="62">
        <f t="shared" si="1"/>
        <v>7.0707070707070704E-2</v>
      </c>
      <c r="H76" s="15"/>
    </row>
    <row r="77" spans="2:8" ht="19.5" customHeight="1" x14ac:dyDescent="0.2">
      <c r="B77" s="41"/>
      <c r="C77" s="89" t="s">
        <v>58</v>
      </c>
      <c r="D77" s="24" t="s">
        <v>55</v>
      </c>
      <c r="E77" s="30">
        <v>20</v>
      </c>
      <c r="F77" s="30">
        <v>1</v>
      </c>
      <c r="G77" s="63">
        <f t="shared" si="1"/>
        <v>0.05</v>
      </c>
      <c r="H77" s="15"/>
    </row>
    <row r="78" spans="2:8" ht="19.5" customHeight="1" x14ac:dyDescent="0.2">
      <c r="B78" s="41"/>
      <c r="C78" s="89"/>
      <c r="D78" s="58" t="s">
        <v>56</v>
      </c>
      <c r="E78" s="16">
        <v>26</v>
      </c>
      <c r="F78" s="16">
        <v>1</v>
      </c>
      <c r="G78" s="63">
        <f t="shared" si="1"/>
        <v>3.8461538461538464E-2</v>
      </c>
      <c r="H78" s="15"/>
    </row>
    <row r="79" spans="2:8" ht="19.5" customHeight="1" x14ac:dyDescent="0.2">
      <c r="B79" s="41"/>
      <c r="C79" s="89"/>
      <c r="D79" s="24" t="s">
        <v>57</v>
      </c>
      <c r="E79" s="30">
        <v>19</v>
      </c>
      <c r="F79" s="30">
        <v>0</v>
      </c>
      <c r="G79" s="63">
        <f t="shared" si="1"/>
        <v>0</v>
      </c>
      <c r="H79" s="15"/>
    </row>
    <row r="80" spans="2:8" ht="19.5" customHeight="1" x14ac:dyDescent="0.2">
      <c r="B80" s="41"/>
      <c r="C80" s="74" t="s">
        <v>59</v>
      </c>
      <c r="D80" s="59" t="s">
        <v>60</v>
      </c>
      <c r="E80" s="18">
        <v>226</v>
      </c>
      <c r="F80" s="18">
        <v>33</v>
      </c>
      <c r="G80" s="62">
        <f t="shared" si="1"/>
        <v>0.14601769911504425</v>
      </c>
      <c r="H80" s="15"/>
    </row>
    <row r="81" spans="1:10" ht="19.5" customHeight="1" x14ac:dyDescent="0.2">
      <c r="B81" s="41"/>
      <c r="C81" s="74"/>
      <c r="D81" s="31" t="s">
        <v>61</v>
      </c>
      <c r="E81" s="18">
        <v>81</v>
      </c>
      <c r="F81" s="18">
        <v>4</v>
      </c>
      <c r="G81" s="62">
        <f t="shared" si="1"/>
        <v>4.9382716049382713E-2</v>
      </c>
      <c r="H81" s="15"/>
    </row>
    <row r="82" spans="1:10" ht="19.5" customHeight="1" x14ac:dyDescent="0.2">
      <c r="B82" s="41"/>
      <c r="C82" s="74"/>
      <c r="D82" s="59" t="s">
        <v>62</v>
      </c>
      <c r="E82" s="18">
        <v>65</v>
      </c>
      <c r="F82" s="18">
        <v>12</v>
      </c>
      <c r="G82" s="62">
        <f t="shared" si="1"/>
        <v>0.18461538461538463</v>
      </c>
      <c r="H82" s="15"/>
    </row>
    <row r="83" spans="1:10" ht="19.5" customHeight="1" x14ac:dyDescent="0.2">
      <c r="B83" s="41"/>
      <c r="C83" s="74"/>
      <c r="D83" s="31" t="s">
        <v>63</v>
      </c>
      <c r="E83" s="18">
        <v>92</v>
      </c>
      <c r="F83" s="18">
        <v>14</v>
      </c>
      <c r="G83" s="62">
        <f t="shared" si="1"/>
        <v>0.15217391304347827</v>
      </c>
      <c r="H83" s="15"/>
    </row>
    <row r="84" spans="1:10" ht="19.5" customHeight="1" x14ac:dyDescent="0.2">
      <c r="B84" s="41"/>
      <c r="C84" s="90" t="s">
        <v>68</v>
      </c>
      <c r="D84" s="90"/>
      <c r="E84" s="36">
        <f>SUM(E45:E83)</f>
        <v>1883</v>
      </c>
      <c r="F84" s="36">
        <f>SUM(F45:F83)</f>
        <v>224</v>
      </c>
      <c r="G84" s="37">
        <f t="shared" ref="G84:G85" si="2">+F84/E84</f>
        <v>0.11895910780669144</v>
      </c>
      <c r="H84" s="15"/>
      <c r="J84" s="10"/>
    </row>
    <row r="85" spans="1:10" ht="19.5" customHeight="1" x14ac:dyDescent="0.2">
      <c r="B85" s="41"/>
      <c r="C85" s="85" t="s">
        <v>54</v>
      </c>
      <c r="D85" s="85"/>
      <c r="E85" s="34">
        <f>E39+E84</f>
        <v>3753</v>
      </c>
      <c r="F85" s="34">
        <f>F39+F84</f>
        <v>952</v>
      </c>
      <c r="G85" s="35">
        <f t="shared" si="2"/>
        <v>0.25366373567812417</v>
      </c>
      <c r="H85" s="15"/>
      <c r="I85" s="56"/>
      <c r="J85" s="10"/>
    </row>
    <row r="86" spans="1:10" x14ac:dyDescent="0.2">
      <c r="B86" s="41"/>
      <c r="C86" s="86" t="s">
        <v>69</v>
      </c>
      <c r="D86" s="86"/>
      <c r="E86" s="29"/>
      <c r="F86" s="29"/>
      <c r="G86" s="29"/>
      <c r="H86" s="15"/>
      <c r="J86" s="10"/>
    </row>
    <row r="87" spans="1:10" ht="3.95" customHeight="1" x14ac:dyDescent="0.2">
      <c r="B87" s="42"/>
      <c r="C87" s="19"/>
      <c r="D87" s="19"/>
      <c r="E87" s="19"/>
      <c r="F87" s="19"/>
      <c r="G87" s="19"/>
      <c r="H87" s="22"/>
    </row>
    <row r="88" spans="1:10" x14ac:dyDescent="0.2">
      <c r="C88" s="91"/>
      <c r="D88" s="91"/>
      <c r="E88" s="91"/>
      <c r="F88" s="91"/>
      <c r="G88" s="91"/>
    </row>
    <row r="89" spans="1:10" s="68" customFormat="1" ht="76.5" x14ac:dyDescent="0.2">
      <c r="A89" s="69"/>
      <c r="C89" s="71"/>
      <c r="D89" s="45" t="s">
        <v>24</v>
      </c>
      <c r="E89" s="46" t="s">
        <v>51</v>
      </c>
      <c r="F89" s="46" t="s">
        <v>52</v>
      </c>
      <c r="G89" s="47"/>
      <c r="H89" s="71"/>
      <c r="I89" s="72"/>
    </row>
    <row r="90" spans="1:10" s="68" customFormat="1" x14ac:dyDescent="0.2">
      <c r="A90" s="69"/>
      <c r="C90" s="71"/>
      <c r="D90" s="48" t="s">
        <v>59</v>
      </c>
      <c r="E90" s="49">
        <f>SUM(F80:F83)</f>
        <v>63</v>
      </c>
      <c r="F90" s="49">
        <f>SUM(E80:E83)-E90</f>
        <v>401</v>
      </c>
      <c r="G90" s="50"/>
      <c r="H90" s="71"/>
      <c r="I90" s="72"/>
    </row>
    <row r="91" spans="1:10" s="68" customFormat="1" x14ac:dyDescent="0.2">
      <c r="A91" s="69"/>
      <c r="C91" s="71"/>
      <c r="D91" s="48" t="s">
        <v>58</v>
      </c>
      <c r="E91" s="49">
        <f>SUM(F77:F79)</f>
        <v>2</v>
      </c>
      <c r="F91" s="49">
        <f>SUM(E77:E79)-E91</f>
        <v>63</v>
      </c>
      <c r="G91" s="50"/>
      <c r="H91" s="71"/>
      <c r="I91" s="72"/>
    </row>
    <row r="92" spans="1:10" s="68" customFormat="1" x14ac:dyDescent="0.2">
      <c r="A92" s="69"/>
      <c r="C92" s="71"/>
      <c r="D92" s="48" t="s">
        <v>91</v>
      </c>
      <c r="E92" s="49">
        <f>SUM(F76)</f>
        <v>7</v>
      </c>
      <c r="F92" s="49">
        <f>E76-E92</f>
        <v>92</v>
      </c>
      <c r="G92" s="50"/>
      <c r="H92" s="71"/>
      <c r="I92" s="72"/>
    </row>
    <row r="93" spans="1:10" s="68" customFormat="1" x14ac:dyDescent="0.2">
      <c r="A93" s="69"/>
      <c r="C93" s="71"/>
      <c r="D93" s="48" t="s">
        <v>22</v>
      </c>
      <c r="E93" s="49">
        <f>SUM(F70:F75,F38)</f>
        <v>40</v>
      </c>
      <c r="F93" s="49">
        <f>SUM(E70:E75,E38)-E93</f>
        <v>184</v>
      </c>
      <c r="G93" s="50"/>
      <c r="H93" s="71"/>
      <c r="I93" s="72"/>
    </row>
    <row r="94" spans="1:10" s="68" customFormat="1" x14ac:dyDescent="0.2">
      <c r="A94" s="69"/>
      <c r="C94" s="71"/>
      <c r="D94" s="48" t="s">
        <v>23</v>
      </c>
      <c r="E94" s="49">
        <f>SUM(F65:F69,F37)</f>
        <v>15</v>
      </c>
      <c r="F94" s="49">
        <f>SUM(E65:E69,E37)-E94</f>
        <v>137</v>
      </c>
      <c r="G94" s="50"/>
      <c r="H94" s="71"/>
      <c r="I94" s="72"/>
    </row>
    <row r="95" spans="1:10" s="68" customFormat="1" x14ac:dyDescent="0.2">
      <c r="A95" s="69"/>
      <c r="C95" s="71"/>
      <c r="D95" s="48" t="s">
        <v>73</v>
      </c>
      <c r="E95" s="49">
        <f>SUM(F59:F64)</f>
        <v>54</v>
      </c>
      <c r="F95" s="49">
        <f>SUM(E59:E64)-E95</f>
        <v>250</v>
      </c>
      <c r="G95" s="50"/>
      <c r="H95" s="71"/>
      <c r="I95" s="72"/>
    </row>
    <row r="96" spans="1:10" s="68" customFormat="1" x14ac:dyDescent="0.2">
      <c r="A96" s="69"/>
      <c r="C96" s="71"/>
      <c r="D96" s="48" t="s">
        <v>21</v>
      </c>
      <c r="E96" s="49">
        <f>SUM(F57:F58,F36)</f>
        <v>7</v>
      </c>
      <c r="F96" s="49">
        <f>SUM(E57:E58,E36)-E96</f>
        <v>140</v>
      </c>
      <c r="G96" s="50"/>
      <c r="H96" s="71"/>
      <c r="I96" s="72"/>
    </row>
    <row r="97" spans="1:9" s="68" customFormat="1" ht="15.75" x14ac:dyDescent="0.25">
      <c r="A97" s="69"/>
      <c r="C97" s="71"/>
      <c r="D97" s="48" t="s">
        <v>20</v>
      </c>
      <c r="E97" s="49">
        <f>SUM(F54:F56,F35)</f>
        <v>27</v>
      </c>
      <c r="F97" s="49">
        <f>SUM(E54:E56,E35)-E97</f>
        <v>154</v>
      </c>
      <c r="G97" s="50"/>
      <c r="H97" s="71"/>
      <c r="I97" s="73"/>
    </row>
    <row r="98" spans="1:9" s="68" customFormat="1" x14ac:dyDescent="0.2">
      <c r="A98" s="69"/>
      <c r="C98" s="71"/>
      <c r="D98" s="48" t="s">
        <v>18</v>
      </c>
      <c r="E98" s="49">
        <f>SUM(F34)</f>
        <v>59</v>
      </c>
      <c r="F98" s="49">
        <f>E34-E98</f>
        <v>60</v>
      </c>
      <c r="G98" s="50"/>
      <c r="H98" s="71"/>
      <c r="I98" s="72"/>
    </row>
    <row r="99" spans="1:9" s="68" customFormat="1" x14ac:dyDescent="0.2">
      <c r="A99" s="69"/>
      <c r="C99" s="71"/>
      <c r="D99" s="48" t="s">
        <v>19</v>
      </c>
      <c r="E99" s="49">
        <f>SUM(F51:F53,F32:F33)</f>
        <v>8</v>
      </c>
      <c r="F99" s="49">
        <f>SUM(E51:E53,E32:E33)-E99</f>
        <v>106</v>
      </c>
      <c r="G99" s="50"/>
      <c r="H99" s="71"/>
      <c r="I99" s="72"/>
    </row>
    <row r="100" spans="1:9" s="68" customFormat="1" x14ac:dyDescent="0.2">
      <c r="A100" s="69"/>
      <c r="C100" s="71"/>
      <c r="D100" s="48" t="s">
        <v>17</v>
      </c>
      <c r="E100" s="49">
        <f>SUM(F49:F50,F30:F31)</f>
        <v>41</v>
      </c>
      <c r="F100" s="49">
        <f>SUM(E49:E50,E30:E31)-E100</f>
        <v>211</v>
      </c>
      <c r="G100" s="50"/>
      <c r="H100" s="71"/>
      <c r="I100" s="72"/>
    </row>
    <row r="101" spans="1:9" s="68" customFormat="1" x14ac:dyDescent="0.2">
      <c r="A101" s="69"/>
      <c r="C101" s="71"/>
      <c r="D101" s="48" t="s">
        <v>16</v>
      </c>
      <c r="E101" s="49">
        <f>SUM(F46:F48,F26:F29)</f>
        <v>58</v>
      </c>
      <c r="F101" s="49">
        <f>SUM(E46:E48,E26:E29)-E101</f>
        <v>214</v>
      </c>
      <c r="G101" s="50"/>
      <c r="H101" s="71"/>
      <c r="I101" s="72"/>
    </row>
    <row r="102" spans="1:9" s="68" customFormat="1" x14ac:dyDescent="0.2">
      <c r="A102" s="69"/>
      <c r="C102" s="71"/>
      <c r="D102" s="48" t="s">
        <v>15</v>
      </c>
      <c r="E102" s="49">
        <f>SUM(F20:F25)</f>
        <v>237</v>
      </c>
      <c r="F102" s="49">
        <f>SUM(E20:E25)-E102</f>
        <v>242</v>
      </c>
      <c r="G102" s="50"/>
      <c r="H102" s="71"/>
      <c r="I102" s="72"/>
    </row>
    <row r="103" spans="1:9" s="68" customFormat="1" x14ac:dyDescent="0.2">
      <c r="A103" s="69"/>
      <c r="C103" s="71"/>
      <c r="D103" s="48" t="s">
        <v>14</v>
      </c>
      <c r="E103" s="49">
        <f>SUM(F17:F19)</f>
        <v>100</v>
      </c>
      <c r="F103" s="49">
        <f>SUM(E17:E19)-E103</f>
        <v>126</v>
      </c>
      <c r="G103" s="50"/>
      <c r="H103" s="71"/>
      <c r="I103" s="72"/>
    </row>
    <row r="104" spans="1:9" s="68" customFormat="1" x14ac:dyDescent="0.2">
      <c r="A104" s="69"/>
      <c r="C104" s="71"/>
      <c r="D104" s="48" t="s">
        <v>13</v>
      </c>
      <c r="E104" s="49">
        <f>SUM(F11:F16)</f>
        <v>107</v>
      </c>
      <c r="F104" s="49">
        <f>SUM(E11:E16)-E104</f>
        <v>216</v>
      </c>
      <c r="G104" s="50"/>
      <c r="H104" s="71"/>
      <c r="I104" s="72"/>
    </row>
    <row r="105" spans="1:9" s="68" customFormat="1" x14ac:dyDescent="0.2">
      <c r="A105" s="69"/>
      <c r="C105" s="71"/>
      <c r="D105" s="48" t="s">
        <v>12</v>
      </c>
      <c r="E105" s="49">
        <f>SUM(F10)</f>
        <v>115</v>
      </c>
      <c r="F105" s="49">
        <f>E10-E105</f>
        <v>163</v>
      </c>
      <c r="G105" s="50"/>
      <c r="H105" s="71"/>
      <c r="I105" s="72"/>
    </row>
    <row r="106" spans="1:9" s="68" customFormat="1" x14ac:dyDescent="0.2">
      <c r="A106" s="69"/>
      <c r="C106" s="71"/>
      <c r="D106" s="48" t="s">
        <v>11</v>
      </c>
      <c r="E106" s="49">
        <f>SUM(F45,F7:F9)</f>
        <v>12</v>
      </c>
      <c r="F106" s="49">
        <f>SUM(E7:E9,E45)-E106</f>
        <v>42</v>
      </c>
      <c r="G106" s="50"/>
      <c r="H106" s="71"/>
      <c r="I106" s="72"/>
    </row>
    <row r="107" spans="1:9" s="68" customFormat="1" x14ac:dyDescent="0.2">
      <c r="A107" s="69"/>
      <c r="C107" s="71"/>
      <c r="D107" s="48"/>
      <c r="E107" s="51">
        <f>SUM(E90:E106)</f>
        <v>952</v>
      </c>
      <c r="F107" s="51">
        <f>SUM(F90:F106)</f>
        <v>2801</v>
      </c>
      <c r="G107" s="50"/>
      <c r="H107" s="71"/>
      <c r="I107" s="72"/>
    </row>
    <row r="108" spans="1:9" s="68" customFormat="1" x14ac:dyDescent="0.2">
      <c r="A108" s="69"/>
      <c r="C108" s="71"/>
      <c r="D108" s="71"/>
      <c r="E108" s="71"/>
      <c r="F108" s="71"/>
      <c r="G108" s="71"/>
      <c r="H108" s="71"/>
      <c r="I108" s="72"/>
    </row>
    <row r="109" spans="1:9" s="68" customFormat="1" x14ac:dyDescent="0.2">
      <c r="A109" s="69"/>
      <c r="C109" s="91"/>
      <c r="D109" s="91"/>
      <c r="E109" s="91"/>
      <c r="F109" s="91"/>
      <c r="G109" s="91"/>
      <c r="H109" s="71"/>
      <c r="I109" s="72"/>
    </row>
    <row r="110" spans="1:9" s="68" customFormat="1" x14ac:dyDescent="0.2">
      <c r="A110" s="69"/>
      <c r="C110" s="91"/>
      <c r="D110" s="91"/>
      <c r="E110" s="91"/>
      <c r="F110" s="91"/>
      <c r="G110" s="91"/>
      <c r="H110" s="71"/>
      <c r="I110" s="72"/>
    </row>
    <row r="111" spans="1:9" s="68" customFormat="1" x14ac:dyDescent="0.2">
      <c r="A111" s="69"/>
      <c r="C111" s="91"/>
      <c r="D111" s="91"/>
      <c r="E111" s="91"/>
      <c r="F111" s="91"/>
      <c r="G111" s="91"/>
      <c r="I111" s="69"/>
    </row>
    <row r="112" spans="1:9" s="68" customFormat="1" x14ac:dyDescent="0.2">
      <c r="A112" s="69"/>
      <c r="I112" s="69"/>
    </row>
    <row r="113" spans="1:9" s="68" customFormat="1" x14ac:dyDescent="0.2">
      <c r="A113" s="69"/>
      <c r="I113" s="69"/>
    </row>
    <row r="114" spans="1:9" s="68" customFormat="1" x14ac:dyDescent="0.2">
      <c r="A114" s="69"/>
      <c r="I114" s="69"/>
    </row>
    <row r="115" spans="1:9" s="68" customFormat="1" x14ac:dyDescent="0.2">
      <c r="A115" s="69"/>
      <c r="I115" s="69"/>
    </row>
    <row r="116" spans="1:9" s="68" customFormat="1" x14ac:dyDescent="0.2">
      <c r="A116" s="69"/>
      <c r="I116" s="69"/>
    </row>
    <row r="117" spans="1:9" s="68" customFormat="1" x14ac:dyDescent="0.2">
      <c r="A117" s="69"/>
      <c r="I117" s="69"/>
    </row>
    <row r="118" spans="1:9" s="68" customFormat="1" x14ac:dyDescent="0.2">
      <c r="A118" s="69"/>
      <c r="I118" s="69"/>
    </row>
    <row r="119" spans="1:9" s="68" customFormat="1" x14ac:dyDescent="0.2">
      <c r="A119" s="69"/>
      <c r="I119" s="69"/>
    </row>
    <row r="120" spans="1:9" s="68" customFormat="1" x14ac:dyDescent="0.2">
      <c r="A120" s="69"/>
      <c r="I120" s="69"/>
    </row>
    <row r="121" spans="1:9" s="68" customFormat="1" x14ac:dyDescent="0.2">
      <c r="A121" s="69"/>
      <c r="I121" s="69"/>
    </row>
    <row r="122" spans="1:9" s="68" customFormat="1" x14ac:dyDescent="0.2">
      <c r="A122" s="69"/>
      <c r="C122" s="70"/>
      <c r="I122" s="69"/>
    </row>
    <row r="123" spans="1:9" s="68" customFormat="1" x14ac:dyDescent="0.2">
      <c r="A123" s="69"/>
      <c r="I123" s="69"/>
    </row>
    <row r="124" spans="1:9" s="68" customFormat="1" x14ac:dyDescent="0.2">
      <c r="A124" s="69"/>
      <c r="I124" s="69"/>
    </row>
    <row r="126" spans="1:9" x14ac:dyDescent="0.2">
      <c r="F126" s="11"/>
    </row>
  </sheetData>
  <sortState ref="D90:F106">
    <sortCondition descending="1" ref="D90"/>
  </sortState>
  <mergeCells count="24">
    <mergeCell ref="C85:D85"/>
    <mergeCell ref="C86:D86"/>
    <mergeCell ref="C32:C33"/>
    <mergeCell ref="C11:C16"/>
    <mergeCell ref="C17:C19"/>
    <mergeCell ref="C20:C25"/>
    <mergeCell ref="C59:C64"/>
    <mergeCell ref="C65:C69"/>
    <mergeCell ref="C70:C75"/>
    <mergeCell ref="C77:C79"/>
    <mergeCell ref="C80:C83"/>
    <mergeCell ref="C84:D84"/>
    <mergeCell ref="C46:C48"/>
    <mergeCell ref="C49:C50"/>
    <mergeCell ref="C51:C53"/>
    <mergeCell ref="C54:C56"/>
    <mergeCell ref="C57:C58"/>
    <mergeCell ref="C39:D39"/>
    <mergeCell ref="C1:D1"/>
    <mergeCell ref="C2:G2"/>
    <mergeCell ref="C4:D4"/>
    <mergeCell ref="C7:C9"/>
    <mergeCell ref="C26:C29"/>
    <mergeCell ref="C30:C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Proposta 1517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</cp:lastModifiedBy>
  <cp:lastPrinted>2010-07-27T06:18:52Z</cp:lastPrinted>
  <dcterms:created xsi:type="dcterms:W3CDTF">2004-12-07T08:45:11Z</dcterms:created>
  <dcterms:modified xsi:type="dcterms:W3CDTF">2013-10-01T11:45:59Z</dcterms:modified>
</cp:coreProperties>
</file>