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45" yWindow="-15" windowWidth="19275" windowHeight="6435" tabRatio="331"/>
  </bookViews>
  <sheets>
    <sheet name="1.3.5.2" sheetId="3" r:id="rId1"/>
  </sheets>
  <externalReferences>
    <externalReference r:id="rId2"/>
  </externalReferences>
  <definedNames>
    <definedName name="_1Àrea_d_impressió" localSheetId="0">'1.3.5.2'!$B$1:$S$89</definedName>
    <definedName name="_xlnm.Print_Area" localSheetId="0">'1.3.5.2'!$A$1:$S$90</definedName>
    <definedName name="Per_intervals_edats_i_sexe">[1]Per_intervals_edats_i_sexe!$D$5:$E$12</definedName>
    <definedName name="Taula_Informe_Resum_Doctorat_2">#REF!</definedName>
    <definedName name="_xlnm.Print_Titles" localSheetId="0">'1.3.5.2'!$6:$7</definedName>
  </definedNames>
  <calcPr calcId="125725"/>
</workbook>
</file>

<file path=xl/calcChain.xml><?xml version="1.0" encoding="utf-8"?>
<calcChain xmlns="http://schemas.openxmlformats.org/spreadsheetml/2006/main">
  <c r="H62" i="3"/>
  <c r="K16" l="1"/>
  <c r="H16"/>
  <c r="H15"/>
  <c r="H14"/>
  <c r="H13"/>
  <c r="I13"/>
  <c r="I12"/>
  <c r="I11"/>
  <c r="I10"/>
  <c r="I9"/>
  <c r="I14"/>
  <c r="I15"/>
  <c r="P61"/>
  <c r="P60"/>
  <c r="R60" s="1"/>
  <c r="P59"/>
  <c r="P58"/>
  <c r="R58" s="1"/>
  <c r="P57"/>
  <c r="P56"/>
  <c r="R56" s="1"/>
  <c r="P55"/>
  <c r="P52"/>
  <c r="P51"/>
  <c r="R51" s="1"/>
  <c r="P50"/>
  <c r="P49"/>
  <c r="R49" s="1"/>
  <c r="P48"/>
  <c r="P47"/>
  <c r="R47" s="1"/>
  <c r="P46"/>
  <c r="P45"/>
  <c r="R45" s="1"/>
  <c r="M45"/>
  <c r="P44"/>
  <c r="P43"/>
  <c r="R43" s="1"/>
  <c r="P42"/>
  <c r="P41"/>
  <c r="R41" s="1"/>
  <c r="P40"/>
  <c r="P39"/>
  <c r="R39" s="1"/>
  <c r="P36"/>
  <c r="P35"/>
  <c r="R35" s="1"/>
  <c r="P34"/>
  <c r="P33"/>
  <c r="R33" s="1"/>
  <c r="P32"/>
  <c r="P31"/>
  <c r="R31" s="1"/>
  <c r="P30"/>
  <c r="P29"/>
  <c r="R29" s="1"/>
  <c r="P28"/>
  <c r="P24"/>
  <c r="M24" s="1"/>
  <c r="P22"/>
  <c r="P20"/>
  <c r="P18"/>
  <c r="P14"/>
  <c r="R14" s="1"/>
  <c r="P13"/>
  <c r="P12"/>
  <c r="R12" s="1"/>
  <c r="P11"/>
  <c r="P10"/>
  <c r="R10" s="1"/>
  <c r="P9"/>
  <c r="O9" s="1"/>
  <c r="I59"/>
  <c r="I58"/>
  <c r="I57"/>
  <c r="I56"/>
  <c r="I55"/>
  <c r="I52"/>
  <c r="I51"/>
  <c r="I50"/>
  <c r="I49"/>
  <c r="I48"/>
  <c r="I47"/>
  <c r="I46"/>
  <c r="I45"/>
  <c r="I44"/>
  <c r="I43"/>
  <c r="I42"/>
  <c r="I41"/>
  <c r="I40"/>
  <c r="I39"/>
  <c r="I35"/>
  <c r="I34"/>
  <c r="I33"/>
  <c r="I32"/>
  <c r="I31"/>
  <c r="I30"/>
  <c r="I29"/>
  <c r="I28"/>
  <c r="I25"/>
  <c r="I24"/>
  <c r="I23"/>
  <c r="I22"/>
  <c r="I21"/>
  <c r="I20"/>
  <c r="I19"/>
  <c r="I18"/>
  <c r="K15"/>
  <c r="F9"/>
  <c r="K9"/>
  <c r="M58" l="1"/>
  <c r="M60"/>
  <c r="M41"/>
  <c r="M49"/>
  <c r="M39"/>
  <c r="M43"/>
  <c r="M47"/>
  <c r="M51"/>
  <c r="R28"/>
  <c r="R30"/>
  <c r="R32"/>
  <c r="R34"/>
  <c r="R36"/>
  <c r="R18"/>
  <c r="R20"/>
  <c r="R22"/>
  <c r="R24"/>
  <c r="M9"/>
  <c r="R9"/>
  <c r="M12"/>
  <c r="M10"/>
  <c r="M14"/>
  <c r="H9"/>
  <c r="R55"/>
  <c r="R57"/>
  <c r="R59"/>
  <c r="R61"/>
  <c r="O55"/>
  <c r="M55"/>
  <c r="O57"/>
  <c r="M57"/>
  <c r="O59"/>
  <c r="M59"/>
  <c r="O61"/>
  <c r="M61"/>
  <c r="M56"/>
  <c r="O56"/>
  <c r="O58"/>
  <c r="O60"/>
  <c r="R40"/>
  <c r="R42"/>
  <c r="R44"/>
  <c r="R46"/>
  <c r="R48"/>
  <c r="R50"/>
  <c r="R52"/>
  <c r="O40"/>
  <c r="M40"/>
  <c r="O42"/>
  <c r="M42"/>
  <c r="O44"/>
  <c r="M44"/>
  <c r="O46"/>
  <c r="M46"/>
  <c r="O48"/>
  <c r="M48"/>
  <c r="O50"/>
  <c r="M50"/>
  <c r="O52"/>
  <c r="M52"/>
  <c r="O39"/>
  <c r="O41"/>
  <c r="O43"/>
  <c r="O45"/>
  <c r="O47"/>
  <c r="O49"/>
  <c r="O51"/>
  <c r="O28"/>
  <c r="M28"/>
  <c r="O30"/>
  <c r="M30"/>
  <c r="O32"/>
  <c r="M32"/>
  <c r="O34"/>
  <c r="M34"/>
  <c r="O36"/>
  <c r="M36"/>
  <c r="M29"/>
  <c r="M31"/>
  <c r="M33"/>
  <c r="M35"/>
  <c r="O29"/>
  <c r="O31"/>
  <c r="O33"/>
  <c r="O35"/>
  <c r="O18"/>
  <c r="M18"/>
  <c r="O20"/>
  <c r="M20"/>
  <c r="O22"/>
  <c r="M22"/>
  <c r="P19"/>
  <c r="R19" s="1"/>
  <c r="P21"/>
  <c r="R21" s="1"/>
  <c r="P23"/>
  <c r="R23" s="1"/>
  <c r="O24"/>
  <c r="P25"/>
  <c r="O25" s="1"/>
  <c r="R11"/>
  <c r="R13"/>
  <c r="O11"/>
  <c r="M11"/>
  <c r="O13"/>
  <c r="M13"/>
  <c r="O10"/>
  <c r="O12"/>
  <c r="O14"/>
  <c r="P15"/>
  <c r="R15" s="1"/>
  <c r="K55"/>
  <c r="K56"/>
  <c r="K57"/>
  <c r="K58"/>
  <c r="K59"/>
  <c r="H55"/>
  <c r="F55"/>
  <c r="H56"/>
  <c r="F56"/>
  <c r="H57"/>
  <c r="F57"/>
  <c r="H58"/>
  <c r="F58"/>
  <c r="H59"/>
  <c r="F59"/>
  <c r="I60"/>
  <c r="F60" s="1"/>
  <c r="I61"/>
  <c r="F61" s="1"/>
  <c r="K39"/>
  <c r="K40"/>
  <c r="K41"/>
  <c r="K42"/>
  <c r="K43"/>
  <c r="K44"/>
  <c r="K45"/>
  <c r="K46"/>
  <c r="K47"/>
  <c r="K48"/>
  <c r="K49"/>
  <c r="K50"/>
  <c r="K51"/>
  <c r="K52"/>
  <c r="H39"/>
  <c r="F39"/>
  <c r="H40"/>
  <c r="F40"/>
  <c r="H41"/>
  <c r="F41"/>
  <c r="H42"/>
  <c r="F42"/>
  <c r="H43"/>
  <c r="F43"/>
  <c r="H44"/>
  <c r="F44"/>
  <c r="H45"/>
  <c r="F45"/>
  <c r="H46"/>
  <c r="F46"/>
  <c r="H47"/>
  <c r="F47"/>
  <c r="H48"/>
  <c r="F48"/>
  <c r="H49"/>
  <c r="F49"/>
  <c r="H50"/>
  <c r="F50"/>
  <c r="H51"/>
  <c r="F51"/>
  <c r="H52"/>
  <c r="F52"/>
  <c r="K28"/>
  <c r="K29"/>
  <c r="K30"/>
  <c r="K31"/>
  <c r="K32"/>
  <c r="K33"/>
  <c r="K34"/>
  <c r="K35"/>
  <c r="H28"/>
  <c r="F28"/>
  <c r="H29"/>
  <c r="F29"/>
  <c r="H30"/>
  <c r="F30"/>
  <c r="H31"/>
  <c r="F31"/>
  <c r="H32"/>
  <c r="F32"/>
  <c r="H33"/>
  <c r="F33"/>
  <c r="H34"/>
  <c r="F34"/>
  <c r="H35"/>
  <c r="F35"/>
  <c r="I36"/>
  <c r="F36" s="1"/>
  <c r="K18"/>
  <c r="K19"/>
  <c r="K20"/>
  <c r="K21"/>
  <c r="K22"/>
  <c r="K23"/>
  <c r="K24"/>
  <c r="K25"/>
  <c r="H18"/>
  <c r="F18"/>
  <c r="H19"/>
  <c r="F19"/>
  <c r="H20"/>
  <c r="F20"/>
  <c r="H21"/>
  <c r="F21"/>
  <c r="H22"/>
  <c r="F22"/>
  <c r="H23"/>
  <c r="F23"/>
  <c r="H24"/>
  <c r="F24"/>
  <c r="H25"/>
  <c r="F25"/>
  <c r="K10"/>
  <c r="K11"/>
  <c r="K12"/>
  <c r="K13"/>
  <c r="K14"/>
  <c r="H10"/>
  <c r="F10"/>
  <c r="H11"/>
  <c r="F11"/>
  <c r="H12"/>
  <c r="F12"/>
  <c r="F13"/>
  <c r="F14"/>
  <c r="F15"/>
  <c r="G77"/>
  <c r="G76"/>
  <c r="G75"/>
  <c r="G74"/>
  <c r="G73"/>
  <c r="G72"/>
  <c r="G71"/>
  <c r="J71"/>
  <c r="H36" l="1"/>
  <c r="R25"/>
  <c r="M23"/>
  <c r="M19"/>
  <c r="O23"/>
  <c r="O19"/>
  <c r="M25"/>
  <c r="M21"/>
  <c r="O21"/>
  <c r="O15"/>
  <c r="M15"/>
  <c r="H61"/>
  <c r="K61"/>
  <c r="H60"/>
  <c r="K60"/>
  <c r="K36"/>
  <c r="J77"/>
  <c r="J76"/>
  <c r="J75"/>
  <c r="J74"/>
  <c r="J73"/>
  <c r="J72"/>
  <c r="E62" l="1"/>
  <c r="Q53"/>
  <c r="P53"/>
  <c r="N53"/>
  <c r="L53"/>
  <c r="J53"/>
  <c r="I53"/>
  <c r="G53"/>
  <c r="E53"/>
  <c r="Q37"/>
  <c r="P37"/>
  <c r="N37"/>
  <c r="L37"/>
  <c r="J37"/>
  <c r="I37"/>
  <c r="G37"/>
  <c r="E37"/>
  <c r="E26"/>
  <c r="E16"/>
  <c r="E63" l="1"/>
  <c r="L62"/>
  <c r="Q62"/>
  <c r="P62"/>
  <c r="N62"/>
  <c r="J62"/>
  <c r="I62"/>
  <c r="G62"/>
  <c r="O53"/>
  <c r="P26"/>
  <c r="Q26"/>
  <c r="N26"/>
  <c r="L26"/>
  <c r="J26"/>
  <c r="I26"/>
  <c r="G26"/>
  <c r="Q16"/>
  <c r="Q63" s="1"/>
  <c r="P16"/>
  <c r="P63" s="1"/>
  <c r="N16"/>
  <c r="N63" s="1"/>
  <c r="L16"/>
  <c r="J16"/>
  <c r="I16"/>
  <c r="G16"/>
  <c r="R53"/>
  <c r="M53"/>
  <c r="O26"/>
  <c r="E78"/>
  <c r="P71"/>
  <c r="P72"/>
  <c r="P73"/>
  <c r="P74"/>
  <c r="P75"/>
  <c r="P76"/>
  <c r="P77"/>
  <c r="O71"/>
  <c r="F78"/>
  <c r="O72"/>
  <c r="O73"/>
  <c r="O74"/>
  <c r="O75"/>
  <c r="O76"/>
  <c r="O77"/>
  <c r="K77"/>
  <c r="K76"/>
  <c r="K75"/>
  <c r="K74"/>
  <c r="K73"/>
  <c r="K72"/>
  <c r="K71"/>
  <c r="J63" l="1"/>
  <c r="F16"/>
  <c r="O62"/>
  <c r="R16"/>
  <c r="R26"/>
  <c r="R62"/>
  <c r="M16"/>
  <c r="L63"/>
  <c r="G63"/>
  <c r="K62"/>
  <c r="I63"/>
  <c r="K63" s="1"/>
  <c r="M26"/>
  <c r="M62"/>
  <c r="G78"/>
  <c r="O16"/>
  <c r="K78"/>
  <c r="F62"/>
  <c r="O78"/>
  <c r="P78"/>
  <c r="J78"/>
  <c r="H26"/>
  <c r="F26"/>
  <c r="K26"/>
  <c r="R37"/>
  <c r="M37"/>
  <c r="O37"/>
  <c r="H53"/>
  <c r="K53"/>
  <c r="F53"/>
  <c r="K37"/>
  <c r="F37"/>
  <c r="H37"/>
  <c r="M63" l="1"/>
  <c r="O63"/>
  <c r="H63"/>
  <c r="R63"/>
  <c r="F63"/>
</calcChain>
</file>

<file path=xl/sharedStrings.xml><?xml version="1.0" encoding="utf-8"?>
<sst xmlns="http://schemas.openxmlformats.org/spreadsheetml/2006/main" count="151" uniqueCount="113">
  <si>
    <t>TOTAL</t>
  </si>
  <si>
    <t>Dones</t>
  </si>
  <si>
    <t>Nom programa</t>
  </si>
  <si>
    <t>Total</t>
  </si>
  <si>
    <t>TOTAL UPC</t>
  </si>
  <si>
    <t>Homes</t>
  </si>
  <si>
    <t>&lt;=25</t>
  </si>
  <si>
    <t>26-30</t>
  </si>
  <si>
    <t>31-35</t>
  </si>
  <si>
    <t>36-40</t>
  </si>
  <si>
    <t>41-45</t>
  </si>
  <si>
    <t>46-50</t>
  </si>
  <si>
    <t>&gt;50</t>
  </si>
  <si>
    <t>DADES GRÀFIC</t>
  </si>
  <si>
    <t>Estrangers</t>
  </si>
  <si>
    <t>Total estudiantat</t>
  </si>
  <si>
    <t>Estudiantat nou</t>
  </si>
  <si>
    <t>% Dones</t>
  </si>
  <si>
    <t>% Homes</t>
  </si>
  <si>
    <t>3. ENGINYERIA CIVIL</t>
  </si>
  <si>
    <t>703 CA</t>
  </si>
  <si>
    <t>735 PA</t>
  </si>
  <si>
    <t>740 UOT</t>
  </si>
  <si>
    <t>200 FME</t>
  </si>
  <si>
    <t>300 EPSC</t>
  </si>
  <si>
    <t>707 ESAII</t>
  </si>
  <si>
    <t>711 EHMA</t>
  </si>
  <si>
    <t>720 FA</t>
  </si>
  <si>
    <t>731 OO</t>
  </si>
  <si>
    <t>742 CEN</t>
  </si>
  <si>
    <t>250 ETSECCPB</t>
  </si>
  <si>
    <t>706 EC</t>
  </si>
  <si>
    <t>722 ITT</t>
  </si>
  <si>
    <t>737 RMEE</t>
  </si>
  <si>
    <t>440 IOC</t>
  </si>
  <si>
    <t>721 FEN</t>
  </si>
  <si>
    <t>732 OE</t>
  </si>
  <si>
    <t>736 PE</t>
  </si>
  <si>
    <t>741 EMRN</t>
  </si>
  <si>
    <t>745 EAB</t>
  </si>
  <si>
    <t>702 CMEM</t>
  </si>
  <si>
    <t>713 EQ</t>
  </si>
  <si>
    <t>714 ETP</t>
  </si>
  <si>
    <t>724 MMT</t>
  </si>
  <si>
    <t>729 MF</t>
  </si>
  <si>
    <t>701 AC</t>
  </si>
  <si>
    <t>710 EEL</t>
  </si>
  <si>
    <t>715 EIO</t>
  </si>
  <si>
    <t>723 LSI</t>
  </si>
  <si>
    <t>739 TSC</t>
  </si>
  <si>
    <t>744 ENTEL</t>
  </si>
  <si>
    <t>Unitat</t>
  </si>
  <si>
    <t>%Estrangers</t>
  </si>
  <si>
    <t>% Estranger</t>
  </si>
  <si>
    <t>1.3.5 Estudiantat de doctorat</t>
  </si>
  <si>
    <t>1.3.5.2 DISTRIBUCIÓ DE L'ESTUDIANTAT DE DOCTORAT (TOTAL I NOU) SEGONS L'EDAT, EL GÈNERE I LA PROCEDÈNCIA</t>
  </si>
  <si>
    <t>893 ICFO</t>
  </si>
  <si>
    <t>704 CA1</t>
  </si>
  <si>
    <t>718 EGA1</t>
  </si>
  <si>
    <t>709 EE</t>
  </si>
  <si>
    <t>Doctorat en Teoria i Història de l'Arquitectura</t>
  </si>
  <si>
    <t>Doctorat en Àmbits de Recerca en l'Energia i el Medi Ambient a l'Arquitectura</t>
  </si>
  <si>
    <t>Doctorat en Tecnologia de l'Arquitectura, Edificació i Urbanisme</t>
  </si>
  <si>
    <t>Doctorat en Comunicació Visual en Arquitectura i Disseny</t>
  </si>
  <si>
    <t>Doctorat en Projectes Arquitectònics</t>
  </si>
  <si>
    <t>Doctorat en Urbanisme</t>
  </si>
  <si>
    <t>Doctorat en Ciència i Tecnologia Aerospacial</t>
  </si>
  <si>
    <t>Doctorat en Enginyeria Biomèdica</t>
  </si>
  <si>
    <t>Doctorat en Ciències del Mar</t>
  </si>
  <si>
    <t>Doctorat en Física Computacional i Aplicada</t>
  </si>
  <si>
    <t>Doctorat en Enginyeria Òptica</t>
  </si>
  <si>
    <t>Doctorat en Ciència i Enginyeria Nàutiques</t>
  </si>
  <si>
    <t>Doctorat en Fotònica</t>
  </si>
  <si>
    <t>Doctorat en Enginyeria Civil</t>
  </si>
  <si>
    <t>Doctorat en Enginyeria de la Construcció</t>
  </si>
  <si>
    <t>Doctorat en Enginyeria del Terreny</t>
  </si>
  <si>
    <t>Doctorat en Eginyeria Sísmica i Dinàmica Estructural</t>
  </si>
  <si>
    <t>Doctorat en Anàlisi Estructural</t>
  </si>
  <si>
    <t>Doctorat en Automàtica, Robòtica i Visió</t>
  </si>
  <si>
    <t>Doctorat en Enginyeria Elèctrica</t>
  </si>
  <si>
    <t>Doctorat en Administració i Direcció d'Empreses</t>
  </si>
  <si>
    <t>Doctorat en Sostenibilitat</t>
  </si>
  <si>
    <t>Doctorat en Enginyeria Ambiental</t>
  </si>
  <si>
    <t>Doctorat en Recursos Naturals i Medi Ambient</t>
  </si>
  <si>
    <t>Doctorat en Tecnologia Agroalimentària i Biotecnologia</t>
  </si>
  <si>
    <t>Doctorat en Ciència i Enginyeria dels Materials</t>
  </si>
  <si>
    <t>Doctorat en Enginyeria de Processos Químics</t>
  </si>
  <si>
    <t>Doctorat en Polímers i Biopolímers</t>
  </si>
  <si>
    <t>Doctorat en Enginyeria Tèxtil i Paperera</t>
  </si>
  <si>
    <t>Doctorat en Enginyeria Tèrmica</t>
  </si>
  <si>
    <t>Doctorat en Arquitectura de Computadors</t>
  </si>
  <si>
    <t>Doctorat en Enginyeria Electrònica</t>
  </si>
  <si>
    <t>Doctorat en Estadística i Investigació Operativa</t>
  </si>
  <si>
    <t>Doctorat en Computació</t>
  </si>
  <si>
    <t>Doctorat en Intel·ligència Artificial</t>
  </si>
  <si>
    <t>Doctorat en Teoria del Senyal i Comunicacions</t>
  </si>
  <si>
    <t>Doctorat en Enginyeria Telemàtica</t>
  </si>
  <si>
    <t>708 ETCG</t>
  </si>
  <si>
    <t>1. ARQUITECTURA, URBANISME I EDIFICACIÓ</t>
  </si>
  <si>
    <t>2. CIÈNCIES</t>
  </si>
  <si>
    <t>Doctorat en Enginyeria i Infraestructures del Transport</t>
  </si>
  <si>
    <t>4. ENGINYERIA INDUSTRIAL</t>
  </si>
  <si>
    <t>Doctorat en Enginyeria de Projectes i Sistemes</t>
  </si>
  <si>
    <t>Doctorat en Mecànica, Fluïds i Aeronàutica</t>
  </si>
  <si>
    <t>5. ENGINYERIA DE LES TIC</t>
  </si>
  <si>
    <t>Doctorat en Matemàtica Aplicada</t>
  </si>
  <si>
    <t>480 IS.UPC</t>
  </si>
  <si>
    <t>Dades representatives a 5 de juliol de 2011</t>
  </si>
  <si>
    <t>Doctorat en Gestió i Valoració Urbana i Arquitectònica</t>
  </si>
  <si>
    <t>Erasmus Mundus joint Doctorate program Europhotonics, in Photonics Engineering, Nanophotonics and Biophotonics</t>
  </si>
  <si>
    <t>340 EPSEVG</t>
  </si>
  <si>
    <t>Erasmus Mundus joint Doctorate in Interactive and Cognitive Environments</t>
  </si>
  <si>
    <t>Doctorat en Enginyeria Nuclear i de les Radiacions Ionitzants</t>
  </si>
</sst>
</file>

<file path=xl/styles.xml><?xml version="1.0" encoding="utf-8"?>
<styleSheet xmlns="http://schemas.openxmlformats.org/spreadsheetml/2006/main">
  <numFmts count="3">
    <numFmt numFmtId="164" formatCode="_-* #,##0\ &quot;pta&quot;_-;\-* #,##0\ &quot;pta&quot;_-;_-* &quot;-&quot;\ &quot;pta&quot;_-;_-@_-"/>
    <numFmt numFmtId="165" formatCode="0.0%"/>
    <numFmt numFmtId="166" formatCode="_(#,##0_);_(\(#,##0\);_(&quot;-&quot;_);_(@_)"/>
  </numFmts>
  <fonts count="19">
    <font>
      <sz val="10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MS Sans Serif"/>
      <family val="2"/>
    </font>
    <font>
      <sz val="13.5"/>
      <color theme="0"/>
      <name val="MS Sans Serif"/>
      <family val="2"/>
    </font>
    <font>
      <b/>
      <sz val="10"/>
      <color theme="0"/>
      <name val="MS Sans Serif"/>
      <family val="2"/>
    </font>
    <font>
      <sz val="10"/>
      <color theme="5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</borders>
  <cellStyleXfs count="33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0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4" applyNumberFormat="0" applyFont="0" applyFill="0" applyAlignment="0" applyProtection="0"/>
    <xf numFmtId="0" fontId="2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2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2" fillId="10" borderId="10">
      <alignment horizontal="center" vertical="center"/>
    </xf>
    <xf numFmtId="0" fontId="2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2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Protection="0">
      <alignment horizontal="right"/>
    </xf>
    <xf numFmtId="0" fontId="9" fillId="0" borderId="11" applyAlignment="0">
      <alignment horizontal="center"/>
    </xf>
    <xf numFmtId="0" fontId="4" fillId="0" borderId="0"/>
  </cellStyleXfs>
  <cellXfs count="95">
    <xf numFmtId="0" fontId="0" fillId="0" borderId="0" xfId="0"/>
    <xf numFmtId="0" fontId="10" fillId="6" borderId="0" xfId="0" applyFont="1" applyFill="1" applyAlignment="1">
      <alignment vertical="center"/>
    </xf>
    <xf numFmtId="0" fontId="11" fillId="9" borderId="0" xfId="20" applyFont="1" applyFill="1" applyBorder="1" applyAlignment="1">
      <alignment horizontal="left" vertical="center"/>
    </xf>
    <xf numFmtId="0" fontId="11" fillId="9" borderId="0" xfId="2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164" fontId="10" fillId="6" borderId="0" xfId="28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3" xfId="9" applyFont="1" applyFill="1" applyBorder="1" applyAlignment="1">
      <alignment horizontal="center" vertical="center"/>
    </xf>
    <xf numFmtId="0" fontId="10" fillId="6" borderId="13" xfId="9" applyFont="1" applyFill="1" applyBorder="1" applyAlignment="1">
      <alignment horizontal="left" vertical="center" wrapText="1"/>
    </xf>
    <xf numFmtId="0" fontId="10" fillId="6" borderId="13" xfId="9" applyFont="1" applyFill="1" applyBorder="1" applyAlignment="1">
      <alignment vertical="center"/>
    </xf>
    <xf numFmtId="0" fontId="13" fillId="12" borderId="14" xfId="22" applyFont="1" applyFill="1" applyBorder="1">
      <alignment horizontal="center" vertical="center" wrapText="1"/>
    </xf>
    <xf numFmtId="0" fontId="10" fillId="13" borderId="14" xfId="16" applyNumberFormat="1" applyFont="1" applyFill="1" applyBorder="1" applyAlignment="1">
      <alignment horizontal="left" vertical="center" wrapText="1"/>
    </xf>
    <xf numFmtId="166" fontId="10" fillId="13" borderId="14" xfId="16" applyNumberFormat="1" applyFont="1" applyFill="1" applyBorder="1" applyAlignment="1">
      <alignment horizontal="right" vertical="center"/>
    </xf>
    <xf numFmtId="165" fontId="10" fillId="13" borderId="14" xfId="29" applyNumberFormat="1" applyFont="1" applyFill="1" applyBorder="1" applyAlignment="1">
      <alignment horizontal="right" vertical="center"/>
    </xf>
    <xf numFmtId="0" fontId="10" fillId="14" borderId="14" xfId="16" applyNumberFormat="1" applyFont="1" applyFill="1" applyBorder="1" applyAlignment="1">
      <alignment horizontal="left" vertical="center" wrapText="1"/>
    </xf>
    <xf numFmtId="166" fontId="10" fillId="14" borderId="14" xfId="16" applyNumberFormat="1" applyFont="1" applyFill="1" applyBorder="1" applyAlignment="1">
      <alignment horizontal="right" vertical="center"/>
    </xf>
    <xf numFmtId="165" fontId="10" fillId="14" borderId="14" xfId="29" applyNumberFormat="1" applyFont="1" applyFill="1" applyBorder="1" applyAlignment="1">
      <alignment horizontal="right" vertical="center"/>
    </xf>
    <xf numFmtId="165" fontId="13" fillId="15" borderId="14" xfId="29" applyNumberFormat="1" applyFont="1" applyFill="1" applyBorder="1" applyAlignment="1">
      <alignment vertical="center"/>
    </xf>
    <xf numFmtId="165" fontId="13" fillId="15" borderId="14" xfId="29" applyNumberFormat="1" applyFont="1" applyFill="1" applyBorder="1" applyAlignment="1">
      <alignment horizontal="right" vertical="center"/>
    </xf>
    <xf numFmtId="165" fontId="13" fillId="12" borderId="14" xfId="29" applyNumberFormat="1" applyFont="1" applyFill="1" applyBorder="1" applyAlignment="1">
      <alignment vertical="center"/>
    </xf>
    <xf numFmtId="0" fontId="10" fillId="6" borderId="15" xfId="7" applyFont="1" applyFill="1" applyBorder="1" applyAlignment="1">
      <alignment horizontal="center" vertical="center"/>
    </xf>
    <xf numFmtId="0" fontId="10" fillId="6" borderId="15" xfId="7" applyFont="1" applyFill="1" applyBorder="1" applyAlignment="1">
      <alignment horizontal="left" vertical="center" wrapText="1"/>
    </xf>
    <xf numFmtId="0" fontId="10" fillId="11" borderId="15" xfId="7" applyFont="1" applyFill="1" applyBorder="1" applyAlignment="1">
      <alignment vertical="center" wrapText="1"/>
    </xf>
    <xf numFmtId="0" fontId="10" fillId="6" borderId="15" xfId="7" applyFont="1" applyFill="1" applyBorder="1" applyAlignment="1">
      <alignment vertical="center"/>
    </xf>
    <xf numFmtId="0" fontId="11" fillId="6" borderId="15" xfId="7" applyFont="1" applyFill="1" applyBorder="1" applyAlignment="1">
      <alignment vertical="center"/>
    </xf>
    <xf numFmtId="0" fontId="11" fillId="11" borderId="15" xfId="7" applyFont="1" applyFill="1" applyBorder="1" applyAlignment="1">
      <alignment vertical="center" wrapText="1"/>
    </xf>
    <xf numFmtId="164" fontId="14" fillId="6" borderId="0" xfId="28" applyFont="1" applyFill="1" applyBorder="1" applyAlignment="1">
      <alignment horizontal="left" vertical="center" wrapText="1"/>
    </xf>
    <xf numFmtId="164" fontId="14" fillId="11" borderId="0" xfId="28" applyFont="1" applyFill="1" applyBorder="1" applyAlignment="1">
      <alignment vertical="center" wrapText="1"/>
    </xf>
    <xf numFmtId="164" fontId="14" fillId="6" borderId="0" xfId="28" applyFont="1" applyFill="1" applyBorder="1" applyAlignment="1">
      <alignment vertical="center"/>
    </xf>
    <xf numFmtId="164" fontId="13" fillId="11" borderId="0" xfId="28" applyFont="1" applyFill="1" applyBorder="1" applyAlignment="1">
      <alignment horizontal="right" vertical="center" wrapText="1"/>
    </xf>
    <xf numFmtId="164" fontId="15" fillId="6" borderId="0" xfId="28" applyFont="1" applyFill="1" applyBorder="1" applyAlignment="1">
      <alignment wrapText="1"/>
    </xf>
    <xf numFmtId="164" fontId="15" fillId="6" borderId="0" xfId="28" applyFont="1" applyFill="1" applyBorder="1" applyAlignment="1">
      <alignment horizontal="right"/>
    </xf>
    <xf numFmtId="164" fontId="15" fillId="6" borderId="0" xfId="28" applyFont="1" applyFill="1" applyBorder="1"/>
    <xf numFmtId="164" fontId="15" fillId="6" borderId="0" xfId="28" applyFont="1" applyFill="1" applyBorder="1" applyAlignment="1">
      <alignment horizontal="right" wrapText="1"/>
    </xf>
    <xf numFmtId="1" fontId="15" fillId="6" borderId="0" xfId="28" applyNumberFormat="1" applyFont="1" applyFill="1" applyBorder="1" applyAlignment="1">
      <alignment horizontal="right"/>
    </xf>
    <xf numFmtId="9" fontId="15" fillId="6" borderId="0" xfId="29" applyFont="1" applyFill="1" applyBorder="1"/>
    <xf numFmtId="1" fontId="15" fillId="6" borderId="0" xfId="28" applyNumberFormat="1" applyFont="1" applyFill="1" applyBorder="1"/>
    <xf numFmtId="164" fontId="16" fillId="6" borderId="0" xfId="28" applyFont="1" applyFill="1" applyBorder="1"/>
    <xf numFmtId="1" fontId="17" fillId="6" borderId="0" xfId="28" applyNumberFormat="1" applyFont="1" applyFill="1" applyBorder="1"/>
    <xf numFmtId="0" fontId="10" fillId="6" borderId="16" xfId="5" applyFont="1" applyFill="1" applyBorder="1" applyAlignment="1">
      <alignment vertical="center"/>
    </xf>
    <xf numFmtId="0" fontId="10" fillId="6" borderId="17" xfId="8" applyFont="1" applyFill="1" applyBorder="1" applyAlignment="1">
      <alignment vertical="center"/>
    </xf>
    <xf numFmtId="0" fontId="11" fillId="6" borderId="0" xfId="0" applyFont="1" applyFill="1" applyBorder="1" applyAlignment="1">
      <alignment vertical="center" wrapText="1"/>
    </xf>
    <xf numFmtId="0" fontId="11" fillId="6" borderId="17" xfId="8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10" fillId="6" borderId="17" xfId="8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/>
    </xf>
    <xf numFmtId="0" fontId="11" fillId="6" borderId="17" xfId="8" applyFont="1" applyFill="1" applyBorder="1" applyAlignment="1">
      <alignment vertical="center"/>
    </xf>
    <xf numFmtId="0" fontId="10" fillId="6" borderId="18" xfId="4" applyFont="1" applyFill="1" applyBorder="1" applyAlignment="1">
      <alignment vertical="center"/>
    </xf>
    <xf numFmtId="0" fontId="10" fillId="6" borderId="19" xfId="3" applyFont="1" applyFill="1" applyBorder="1" applyAlignment="1">
      <alignment vertical="center"/>
    </xf>
    <xf numFmtId="0" fontId="10" fillId="6" borderId="20" xfId="6" applyFont="1" applyFill="1" applyBorder="1" applyAlignment="1">
      <alignment vertical="center"/>
    </xf>
    <xf numFmtId="0" fontId="11" fillId="6" borderId="20" xfId="6" applyFont="1" applyFill="1" applyBorder="1" applyAlignment="1">
      <alignment vertical="center" wrapText="1"/>
    </xf>
    <xf numFmtId="0" fontId="10" fillId="6" borderId="20" xfId="6" applyFont="1" applyFill="1" applyBorder="1" applyAlignment="1">
      <alignment vertical="center" wrapText="1"/>
    </xf>
    <xf numFmtId="0" fontId="11" fillId="6" borderId="20" xfId="6" applyFont="1" applyFill="1" applyBorder="1" applyAlignment="1">
      <alignment vertical="center"/>
    </xf>
    <xf numFmtId="0" fontId="11" fillId="6" borderId="21" xfId="2" applyFont="1" applyFill="1" applyBorder="1" applyAlignment="1">
      <alignment vertical="center"/>
    </xf>
    <xf numFmtId="164" fontId="14" fillId="6" borderId="0" xfId="28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vertical="center" wrapText="1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 wrapText="1"/>
    </xf>
    <xf numFmtId="166" fontId="13" fillId="15" borderId="14" xfId="16" applyNumberFormat="1" applyFont="1" applyFill="1" applyBorder="1">
      <alignment vertical="center"/>
    </xf>
    <xf numFmtId="166" fontId="13" fillId="15" borderId="14" xfId="17" applyNumberFormat="1" applyFont="1" applyFill="1" applyBorder="1" applyAlignment="1">
      <alignment horizontal="right" vertical="center"/>
    </xf>
    <xf numFmtId="166" fontId="13" fillId="15" borderId="14" xfId="16" applyNumberFormat="1" applyFont="1" applyFill="1" applyBorder="1" applyAlignment="1">
      <alignment horizontal="right" vertical="center"/>
    </xf>
    <xf numFmtId="166" fontId="13" fillId="15" borderId="14" xfId="23" applyNumberFormat="1" applyFont="1" applyFill="1" applyBorder="1">
      <alignment vertical="center"/>
    </xf>
    <xf numFmtId="164" fontId="18" fillId="6" borderId="0" xfId="28" applyFont="1" applyFill="1" applyBorder="1" applyAlignment="1">
      <alignment vertical="center"/>
    </xf>
    <xf numFmtId="164" fontId="18" fillId="6" borderId="0" xfId="28" applyFont="1" applyFill="1" applyBorder="1" applyAlignment="1">
      <alignment horizontal="center" vertical="center"/>
    </xf>
    <xf numFmtId="164" fontId="18" fillId="6" borderId="0" xfId="28" applyFont="1" applyFill="1" applyBorder="1" applyAlignment="1">
      <alignment horizontal="left" vertical="center" wrapText="1"/>
    </xf>
    <xf numFmtId="164" fontId="18" fillId="11" borderId="0" xfId="28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left" vertical="center" wrapText="1"/>
    </xf>
    <xf numFmtId="0" fontId="18" fillId="11" borderId="0" xfId="0" applyFont="1" applyFill="1" applyBorder="1" applyAlignment="1">
      <alignment vertical="center" wrapText="1"/>
    </xf>
    <xf numFmtId="0" fontId="18" fillId="6" borderId="0" xfId="0" applyFont="1" applyFill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left" vertical="center" wrapText="1"/>
    </xf>
    <xf numFmtId="166" fontId="13" fillId="12" borderId="14" xfId="24" applyNumberFormat="1" applyFont="1" applyFill="1" applyBorder="1">
      <alignment vertical="center"/>
    </xf>
    <xf numFmtId="166" fontId="13" fillId="12" borderId="14" xfId="24" applyNumberFormat="1" applyFont="1" applyFill="1" applyBorder="1" applyAlignment="1">
      <alignment horizontal="right" vertical="center" wrapText="1"/>
    </xf>
    <xf numFmtId="0" fontId="12" fillId="6" borderId="14" xfId="15" applyFont="1" applyBorder="1">
      <alignment horizontal="left" vertical="center"/>
    </xf>
    <xf numFmtId="0" fontId="13" fillId="15" borderId="14" xfId="17" applyNumberFormat="1" applyFont="1" applyFill="1" applyBorder="1" applyAlignment="1">
      <alignment horizontal="left" vertical="center"/>
    </xf>
    <xf numFmtId="0" fontId="13" fillId="15" borderId="14" xfId="23" applyNumberFormat="1" applyFont="1" applyFill="1" applyBorder="1" applyAlignment="1">
      <alignment horizontal="left" vertical="center"/>
    </xf>
    <xf numFmtId="0" fontId="13" fillId="12" borderId="14" xfId="24" applyNumberFormat="1" applyFont="1" applyFill="1" applyBorder="1" applyAlignment="1">
      <alignment horizontal="left" vertical="center"/>
    </xf>
    <xf numFmtId="0" fontId="11" fillId="9" borderId="14" xfId="20" applyFont="1" applyBorder="1" applyAlignment="1">
      <alignment horizontal="left" vertical="center"/>
    </xf>
    <xf numFmtId="0" fontId="11" fillId="9" borderId="12" xfId="20" applyFont="1" applyFill="1" applyBorder="1" applyAlignment="1">
      <alignment horizontal="left" vertical="center"/>
    </xf>
    <xf numFmtId="0" fontId="11" fillId="9" borderId="0" xfId="20" applyFont="1" applyFill="1" applyBorder="1" applyAlignment="1">
      <alignment horizontal="left" vertical="center"/>
    </xf>
    <xf numFmtId="0" fontId="13" fillId="12" borderId="14" xfId="22" applyFont="1" applyFill="1" applyBorder="1" applyAlignment="1">
      <alignment horizontal="center" vertical="center" wrapText="1"/>
    </xf>
    <xf numFmtId="0" fontId="13" fillId="12" borderId="14" xfId="22" applyFont="1" applyFill="1" applyBorder="1">
      <alignment horizontal="center" vertical="center" wrapText="1"/>
    </xf>
    <xf numFmtId="0" fontId="11" fillId="9" borderId="14" xfId="20" applyFont="1" applyBorder="1">
      <alignment horizontal="left" vertical="center"/>
    </xf>
    <xf numFmtId="0" fontId="13" fillId="15" borderId="14" xfId="16" applyNumberFormat="1" applyFont="1" applyFill="1" applyBorder="1" applyAlignment="1">
      <alignment horizontal="left" vertical="center"/>
    </xf>
  </cellXfs>
  <cellStyles count="33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oneda [0]" xfId="28" builtinId="7"/>
    <cellStyle name="Normal" xfId="0" builtinId="0"/>
    <cellStyle name="Normal 2" xfId="32"/>
    <cellStyle name="Percentual" xfId="29" builtinId="5"/>
    <cellStyle name="SinEstilo" xfId="30"/>
    <cellStyle name="Total" xfId="3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376091"/>
      <color rgb="FF003366"/>
      <color rgb="FFDBE5F1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b="1"/>
            </a:pPr>
            <a:r>
              <a:rPr lang="es-ES" b="1"/>
              <a:t>Distribució de l'estudiantat segons edat i gènere</a:t>
            </a:r>
          </a:p>
        </c:rich>
      </c:tx>
      <c:layout>
        <c:manualLayout>
          <c:xMode val="edge"/>
          <c:yMode val="edge"/>
          <c:x val="6.631304029100042E-3"/>
          <c:y val="2.2959183673469469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618083514280298E-2"/>
          <c:y val="0.13265306122448967"/>
          <c:w val="0.7705575281814232"/>
          <c:h val="0.765306122448981"/>
        </c:manualLayout>
      </c:layout>
      <c:barChart>
        <c:barDir val="bar"/>
        <c:grouping val="percentStacked"/>
        <c:ser>
          <c:idx val="0"/>
          <c:order val="0"/>
          <c:tx>
            <c:strRef>
              <c:f>'1.3.5.2'!$J$70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rgbClr val="4F81BD">
                    <a:lumMod val="75000"/>
                  </a:srgbClr>
                </a:gs>
              </a:gsLst>
              <a:lin ang="5400000" scaled="0"/>
            </a:gradFill>
            <a:ln w="3175">
              <a:solidFill>
                <a:srgbClr val="335C8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'1.3.5.2'!$I$71:$I$77</c:f>
              <c:strCache>
                <c:ptCount val="7"/>
                <c:pt idx="0">
                  <c:v>&lt;=25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&gt;50</c:v>
                </c:pt>
              </c:strCache>
            </c:strRef>
          </c:cat>
          <c:val>
            <c:numRef>
              <c:f>'1.3.5.2'!$J$71:$J$77</c:f>
              <c:numCache>
                <c:formatCode>0%</c:formatCode>
                <c:ptCount val="7"/>
                <c:pt idx="0">
                  <c:v>0.32142857142857145</c:v>
                </c:pt>
                <c:pt idx="1">
                  <c:v>0.33607399794450155</c:v>
                </c:pt>
                <c:pt idx="2">
                  <c:v>0.3282051282051282</c:v>
                </c:pt>
                <c:pt idx="3">
                  <c:v>0.31428571428571428</c:v>
                </c:pt>
                <c:pt idx="4">
                  <c:v>0.29333333333333333</c:v>
                </c:pt>
                <c:pt idx="5">
                  <c:v>0.30463576158940397</c:v>
                </c:pt>
                <c:pt idx="6">
                  <c:v>0.1951219512195122</c:v>
                </c:pt>
              </c:numCache>
            </c:numRef>
          </c:val>
        </c:ser>
        <c:ser>
          <c:idx val="1"/>
          <c:order val="1"/>
          <c:tx>
            <c:strRef>
              <c:f>'1.3.5.2'!$K$70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5400000" scaled="0"/>
            </a:gradFill>
            <a:ln w="12700">
              <a:solidFill>
                <a:srgbClr val="335C8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val>
            <c:numRef>
              <c:f>'1.3.5.2'!$K$71:$K$77</c:f>
              <c:numCache>
                <c:formatCode>0%</c:formatCode>
                <c:ptCount val="7"/>
                <c:pt idx="0">
                  <c:v>0.6785714285714286</c:v>
                </c:pt>
                <c:pt idx="1">
                  <c:v>0.66392600205549845</c:v>
                </c:pt>
                <c:pt idx="2">
                  <c:v>0.67179487179487174</c:v>
                </c:pt>
                <c:pt idx="3">
                  <c:v>0.68571428571428572</c:v>
                </c:pt>
                <c:pt idx="4">
                  <c:v>0.70666666666666667</c:v>
                </c:pt>
                <c:pt idx="5">
                  <c:v>0.69536423841059603</c:v>
                </c:pt>
                <c:pt idx="6">
                  <c:v>0.80487804878048785</c:v>
                </c:pt>
              </c:numCache>
            </c:numRef>
          </c:val>
        </c:ser>
        <c:dLbls>
          <c:showVal val="1"/>
        </c:dLbls>
        <c:gapWidth val="50"/>
        <c:overlap val="100"/>
        <c:axId val="148072704"/>
        <c:axId val="151240704"/>
      </c:barChart>
      <c:catAx>
        <c:axId val="148072704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51240704"/>
        <c:crosses val="autoZero"/>
        <c:auto val="1"/>
        <c:lblAlgn val="ctr"/>
        <c:lblOffset val="100"/>
        <c:tickLblSkip val="1"/>
        <c:tickMarkSkip val="1"/>
      </c:catAx>
      <c:valAx>
        <c:axId val="1512407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48072704"/>
        <c:crosses val="autoZero"/>
        <c:crossBetween val="between"/>
        <c:majorUnit val="0.1"/>
      </c:valAx>
      <c:spPr>
        <a:noFill/>
        <a:ln w="12700">
          <a:solidFill>
            <a:srgbClr val="335C85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5512151890107"/>
          <c:y val="0.78746704174417459"/>
          <c:w val="8.0901909155020546E-2"/>
          <c:h val="0.10969387755102079"/>
        </c:manualLayout>
      </c:layout>
      <c:spPr>
        <a:solidFill>
          <a:srgbClr val="FFFFFF"/>
        </a:solidFill>
        <a:ln w="3175">
          <a:solidFill>
            <a:srgbClr val="335C85"/>
          </a:solidFill>
          <a:prstDash val="solid"/>
        </a:ln>
      </c:spPr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376091"/>
      </a:solidFill>
      <a:prstDash val="solid"/>
    </a:ln>
    <a:effectLst>
      <a:outerShdw dist="35921" sx="1000" sy="1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3366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s-ES" sz="1000">
                <a:solidFill>
                  <a:srgbClr val="003366"/>
                </a:solidFill>
              </a:rPr>
              <a:t>Distribució de l'estudiantat segons edat i gènere</a:t>
            </a:r>
          </a:p>
        </c:rich>
      </c:tx>
      <c:layout>
        <c:manualLayout>
          <c:xMode val="edge"/>
          <c:yMode val="edge"/>
          <c:x val="1.0416678440436967E-2"/>
          <c:y val="2.8061224489795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24080091778894E-2"/>
          <c:y val="0.11224489795918367"/>
          <c:w val="0.80902869220727303"/>
          <c:h val="0.80612244897959184"/>
        </c:manualLayout>
      </c:layout>
      <c:barChart>
        <c:barDir val="bar"/>
        <c:grouping val="clustered"/>
        <c:ser>
          <c:idx val="1"/>
          <c:order val="0"/>
          <c:tx>
            <c:strRef>
              <c:f>'1.3.5.2'!$P$70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  <a:ln w="12700">
              <a:solidFill>
                <a:srgbClr val="335C85"/>
              </a:solidFill>
              <a:prstDash val="solid"/>
            </a:ln>
          </c:spPr>
          <c:dLbls>
            <c:numFmt formatCode="0;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'1.3.5.2'!$N$71:$N$77</c:f>
              <c:strCache>
                <c:ptCount val="7"/>
                <c:pt idx="0">
                  <c:v>&lt;=25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&gt;50</c:v>
                </c:pt>
              </c:strCache>
            </c:strRef>
          </c:cat>
          <c:val>
            <c:numRef>
              <c:f>'1.3.5.2'!$P$71:$P$77</c:f>
              <c:numCache>
                <c:formatCode>0</c:formatCode>
                <c:ptCount val="7"/>
                <c:pt idx="0">
                  <c:v>-171</c:v>
                </c:pt>
                <c:pt idx="1">
                  <c:v>-646</c:v>
                </c:pt>
                <c:pt idx="2">
                  <c:v>-524</c:v>
                </c:pt>
                <c:pt idx="3">
                  <c:v>-312</c:v>
                </c:pt>
                <c:pt idx="4">
                  <c:v>-159</c:v>
                </c:pt>
                <c:pt idx="5">
                  <c:v>-105</c:v>
                </c:pt>
                <c:pt idx="6">
                  <c:v>-132</c:v>
                </c:pt>
              </c:numCache>
            </c:numRef>
          </c:val>
        </c:ser>
        <c:ser>
          <c:idx val="0"/>
          <c:order val="1"/>
          <c:tx>
            <c:strRef>
              <c:f>'1.3.5.2'!$O$70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rgbClr val="4F81BD">
                    <a:lumMod val="60000"/>
                    <a:lumOff val="40000"/>
                  </a:srgbClr>
                </a:gs>
                <a:gs pos="100000">
                  <a:srgbClr val="4F81BD">
                    <a:lumMod val="75000"/>
                  </a:srgbClr>
                </a:gs>
              </a:gsLst>
              <a:lin ang="5400000" scaled="0"/>
            </a:gradFill>
            <a:ln w="12700">
              <a:solidFill>
                <a:srgbClr val="335C8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'1.3.5.2'!$N$71:$N$77</c:f>
              <c:strCache>
                <c:ptCount val="7"/>
                <c:pt idx="0">
                  <c:v>&lt;=25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&gt;50</c:v>
                </c:pt>
              </c:strCache>
            </c:strRef>
          </c:cat>
          <c:val>
            <c:numRef>
              <c:f>'1.3.5.2'!$O$71:$O$77</c:f>
              <c:numCache>
                <c:formatCode>0</c:formatCode>
                <c:ptCount val="7"/>
                <c:pt idx="0">
                  <c:v>81</c:v>
                </c:pt>
                <c:pt idx="1">
                  <c:v>327</c:v>
                </c:pt>
                <c:pt idx="2">
                  <c:v>256</c:v>
                </c:pt>
                <c:pt idx="3">
                  <c:v>143</c:v>
                </c:pt>
                <c:pt idx="4">
                  <c:v>66</c:v>
                </c:pt>
                <c:pt idx="5">
                  <c:v>46</c:v>
                </c:pt>
                <c:pt idx="6">
                  <c:v>32</c:v>
                </c:pt>
              </c:numCache>
            </c:numRef>
          </c:val>
        </c:ser>
        <c:dLbls>
          <c:showVal val="1"/>
        </c:dLbls>
        <c:gapWidth val="50"/>
        <c:overlap val="100"/>
        <c:axId val="157029504"/>
        <c:axId val="157031040"/>
      </c:barChart>
      <c:catAx>
        <c:axId val="157029504"/>
        <c:scaling>
          <c:orientation val="minMax"/>
        </c:scaling>
        <c:axPos val="l"/>
        <c:numFmt formatCode="General" sourceLinked="1"/>
        <c:tickLblPos val="low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031040"/>
        <c:crosses val="autoZero"/>
        <c:auto val="1"/>
        <c:lblAlgn val="ctr"/>
        <c:lblOffset val="100"/>
        <c:tickLblSkip val="1"/>
        <c:tickMarkSkip val="1"/>
      </c:catAx>
      <c:valAx>
        <c:axId val="157031040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tickLblPos val="none"/>
        <c:crossAx val="157029504"/>
        <c:crosses val="autoZero"/>
        <c:crossBetween val="between"/>
        <c:majorUnit val="100"/>
      </c:valAx>
      <c:spPr>
        <a:noFill/>
        <a:ln w="12700">
          <a:solidFill>
            <a:srgbClr val="335C85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09550973177738"/>
          <c:y val="0.80357147644942795"/>
          <c:w val="7.0601931651850552E-2"/>
          <c:h val="0.10969387755102079"/>
        </c:manualLayout>
      </c:layout>
      <c:spPr>
        <a:solidFill>
          <a:srgbClr val="FFFFFF"/>
        </a:solidFill>
        <a:ln w="3175">
          <a:solidFill>
            <a:srgbClr val="335C85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376091"/>
      </a:solidFill>
      <a:prstDash val="solid"/>
    </a:ln>
    <a:effectLst>
      <a:outerShdw dist="35921" sx="1000" sy="1000" algn="br">
        <a:srgbClr val="000000"/>
      </a:outerShdw>
    </a:effectLst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51897</xdr:colOff>
      <xdr:row>66</xdr:row>
      <xdr:rowOff>62327</xdr:rowOff>
    </xdr:from>
    <xdr:to>
      <xdr:col>8</xdr:col>
      <xdr:colOff>290437</xdr:colOff>
      <xdr:row>88</xdr:row>
      <xdr:rowOff>136184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535064</xdr:colOff>
      <xdr:row>66</xdr:row>
      <xdr:rowOff>52463</xdr:rowOff>
    </xdr:from>
    <xdr:to>
      <xdr:col>17</xdr:col>
      <xdr:colOff>763663</xdr:colOff>
      <xdr:row>88</xdr:row>
      <xdr:rowOff>126320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APAE\APAE-COMU\SUPORT\LLIBREDA\Lldades%202003\1342%20grafi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0" refreshError="1"/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showGridLines="0" tabSelected="1" topLeftCell="C1" zoomScaleNormal="100" zoomScaleSheetLayoutView="100" workbookViewId="0">
      <selection activeCell="H66" sqref="H66"/>
    </sheetView>
  </sheetViews>
  <sheetFormatPr defaultColWidth="11.42578125" defaultRowHeight="12.75"/>
  <cols>
    <col min="1" max="1" width="2.140625" style="1" customWidth="1"/>
    <col min="2" max="2" width="1.140625" style="1" customWidth="1"/>
    <col min="3" max="3" width="16.140625" style="5" customWidth="1"/>
    <col min="4" max="4" width="54.5703125" style="6" customWidth="1"/>
    <col min="5" max="9" width="11.140625" style="1" customWidth="1"/>
    <col min="10" max="10" width="11.5703125" style="1" customWidth="1"/>
    <col min="11" max="11" width="14.28515625" style="1" customWidth="1"/>
    <col min="12" max="12" width="9.7109375" style="1" customWidth="1"/>
    <col min="13" max="13" width="10.7109375" style="1" bestFit="1" customWidth="1"/>
    <col min="14" max="14" width="11" style="1" customWidth="1"/>
    <col min="15" max="15" width="11.85546875" style="1" customWidth="1"/>
    <col min="16" max="17" width="12.5703125" style="1" customWidth="1"/>
    <col min="18" max="18" width="13.85546875" style="1" customWidth="1"/>
    <col min="19" max="19" width="0.5703125" style="1" customWidth="1"/>
    <col min="20" max="20" width="11.42578125" style="1"/>
    <col min="27" max="16384" width="11.42578125" style="1"/>
  </cols>
  <sheetData>
    <row r="1" spans="1:26">
      <c r="C1" s="89" t="s">
        <v>54</v>
      </c>
      <c r="D1" s="90"/>
    </row>
    <row r="2" spans="1:26">
      <c r="C2" s="89" t="s">
        <v>55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6"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6">
      <c r="C4" s="4"/>
    </row>
    <row r="5" spans="1:26" ht="3.95" customHeight="1">
      <c r="A5" s="11"/>
      <c r="B5" s="44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53"/>
      <c r="T5" s="11"/>
    </row>
    <row r="6" spans="1:26" ht="20.100000000000001" customHeight="1">
      <c r="A6" s="11"/>
      <c r="B6" s="45"/>
      <c r="C6" s="92" t="s">
        <v>51</v>
      </c>
      <c r="D6" s="91" t="s">
        <v>2</v>
      </c>
      <c r="E6" s="92" t="s">
        <v>15</v>
      </c>
      <c r="F6" s="92"/>
      <c r="G6" s="92"/>
      <c r="H6" s="92"/>
      <c r="I6" s="92"/>
      <c r="J6" s="92"/>
      <c r="K6" s="92"/>
      <c r="L6" s="92" t="s">
        <v>16</v>
      </c>
      <c r="M6" s="92"/>
      <c r="N6" s="92"/>
      <c r="O6" s="92"/>
      <c r="P6" s="92"/>
      <c r="Q6" s="92"/>
      <c r="R6" s="92"/>
      <c r="S6" s="54"/>
      <c r="T6" s="11"/>
    </row>
    <row r="7" spans="1:26" s="7" customFormat="1" ht="20.100000000000001" customHeight="1">
      <c r="A7" s="46"/>
      <c r="B7" s="47"/>
      <c r="C7" s="92"/>
      <c r="D7" s="91"/>
      <c r="E7" s="15" t="s">
        <v>1</v>
      </c>
      <c r="F7" s="15" t="s">
        <v>17</v>
      </c>
      <c r="G7" s="15" t="s">
        <v>5</v>
      </c>
      <c r="H7" s="15" t="s">
        <v>18</v>
      </c>
      <c r="I7" s="15" t="s">
        <v>3</v>
      </c>
      <c r="J7" s="15" t="s">
        <v>14</v>
      </c>
      <c r="K7" s="15" t="s">
        <v>53</v>
      </c>
      <c r="L7" s="15" t="s">
        <v>1</v>
      </c>
      <c r="M7" s="15" t="s">
        <v>17</v>
      </c>
      <c r="N7" s="15" t="s">
        <v>5</v>
      </c>
      <c r="O7" s="15" t="s">
        <v>18</v>
      </c>
      <c r="P7" s="15" t="s">
        <v>3</v>
      </c>
      <c r="Q7" s="15" t="s">
        <v>14</v>
      </c>
      <c r="R7" s="15" t="s">
        <v>52</v>
      </c>
      <c r="S7" s="55"/>
      <c r="T7" s="46"/>
      <c r="U7"/>
      <c r="V7"/>
      <c r="W7"/>
      <c r="X7"/>
      <c r="Y7"/>
      <c r="Z7"/>
    </row>
    <row r="8" spans="1:26" s="8" customFormat="1" ht="20.100000000000001" customHeight="1">
      <c r="A8" s="48"/>
      <c r="B8" s="49"/>
      <c r="C8" s="93" t="s">
        <v>98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56"/>
      <c r="T8" s="48"/>
      <c r="U8"/>
      <c r="V8"/>
      <c r="W8"/>
      <c r="X8"/>
      <c r="Y8"/>
      <c r="Z8"/>
    </row>
    <row r="9" spans="1:26" ht="19.5" customHeight="1">
      <c r="A9" s="11"/>
      <c r="B9" s="45"/>
      <c r="C9" s="16" t="s">
        <v>20</v>
      </c>
      <c r="D9" s="16" t="s">
        <v>60</v>
      </c>
      <c r="E9" s="17">
        <v>52</v>
      </c>
      <c r="F9" s="18">
        <f>+E9/$I9</f>
        <v>0.54736842105263162</v>
      </c>
      <c r="G9" s="17">
        <v>43</v>
      </c>
      <c r="H9" s="18">
        <f>+G9/$I9</f>
        <v>0.45263157894736844</v>
      </c>
      <c r="I9" s="17">
        <f>+G9+E9</f>
        <v>95</v>
      </c>
      <c r="J9" s="17">
        <v>62</v>
      </c>
      <c r="K9" s="18">
        <f>+J9/$I9</f>
        <v>0.65263157894736845</v>
      </c>
      <c r="L9" s="17">
        <v>13</v>
      </c>
      <c r="M9" s="18">
        <f>+L9/$P9</f>
        <v>0.5</v>
      </c>
      <c r="N9" s="17">
        <v>13</v>
      </c>
      <c r="O9" s="18">
        <f>+N9/$P9</f>
        <v>0.5</v>
      </c>
      <c r="P9" s="17">
        <f>+N9+L9</f>
        <v>26</v>
      </c>
      <c r="Q9" s="17">
        <v>14</v>
      </c>
      <c r="R9" s="18">
        <f>+Q9/$P9</f>
        <v>0.53846153846153844</v>
      </c>
      <c r="S9" s="54"/>
      <c r="T9" s="11"/>
    </row>
    <row r="10" spans="1:26" ht="25.5">
      <c r="A10" s="11"/>
      <c r="B10" s="45"/>
      <c r="C10" s="19" t="s">
        <v>57</v>
      </c>
      <c r="D10" s="19" t="s">
        <v>61</v>
      </c>
      <c r="E10" s="20">
        <v>26</v>
      </c>
      <c r="F10" s="21">
        <f t="shared" ref="F10:F15" si="0">+E10/$I10</f>
        <v>0.5</v>
      </c>
      <c r="G10" s="20">
        <v>26</v>
      </c>
      <c r="H10" s="21">
        <f t="shared" ref="H10:H12" si="1">+G10/$I10</f>
        <v>0.5</v>
      </c>
      <c r="I10" s="20">
        <f>+G10+E10</f>
        <v>52</v>
      </c>
      <c r="J10" s="20">
        <v>35</v>
      </c>
      <c r="K10" s="21">
        <f t="shared" ref="K10:K14" si="2">+J10/$I10</f>
        <v>0.67307692307692313</v>
      </c>
      <c r="L10" s="20">
        <v>6</v>
      </c>
      <c r="M10" s="21">
        <f t="shared" ref="M10:M15" si="3">+L10/$P10</f>
        <v>0.5</v>
      </c>
      <c r="N10" s="20">
        <v>6</v>
      </c>
      <c r="O10" s="21">
        <f t="shared" ref="O10:O15" si="4">+N10/$P10</f>
        <v>0.5</v>
      </c>
      <c r="P10" s="20">
        <f t="shared" ref="P10:P15" si="5">+N10+L10</f>
        <v>12</v>
      </c>
      <c r="Q10" s="20">
        <v>7</v>
      </c>
      <c r="R10" s="21">
        <f t="shared" ref="R10:R15" si="6">+Q10/$P10</f>
        <v>0.58333333333333337</v>
      </c>
      <c r="S10" s="54"/>
      <c r="T10" s="11"/>
    </row>
    <row r="11" spans="1:26" ht="19.5" customHeight="1">
      <c r="A11" s="11"/>
      <c r="B11" s="45"/>
      <c r="C11" s="16" t="s">
        <v>57</v>
      </c>
      <c r="D11" s="16" t="s">
        <v>108</v>
      </c>
      <c r="E11" s="17">
        <v>25</v>
      </c>
      <c r="F11" s="18">
        <f t="shared" si="0"/>
        <v>0.43103448275862066</v>
      </c>
      <c r="G11" s="17">
        <v>33</v>
      </c>
      <c r="H11" s="18">
        <f t="shared" si="1"/>
        <v>0.56896551724137934</v>
      </c>
      <c r="I11" s="17">
        <f>+G11+E11</f>
        <v>58</v>
      </c>
      <c r="J11" s="17">
        <v>37</v>
      </c>
      <c r="K11" s="18">
        <f t="shared" si="2"/>
        <v>0.63793103448275867</v>
      </c>
      <c r="L11" s="17">
        <v>5</v>
      </c>
      <c r="M11" s="18">
        <f t="shared" si="3"/>
        <v>0.41666666666666669</v>
      </c>
      <c r="N11" s="17">
        <v>7</v>
      </c>
      <c r="O11" s="18">
        <f t="shared" si="4"/>
        <v>0.58333333333333337</v>
      </c>
      <c r="P11" s="17">
        <f t="shared" si="5"/>
        <v>12</v>
      </c>
      <c r="Q11" s="17">
        <v>6</v>
      </c>
      <c r="R11" s="18">
        <f t="shared" si="6"/>
        <v>0.5</v>
      </c>
      <c r="S11" s="54"/>
      <c r="T11" s="11"/>
    </row>
    <row r="12" spans="1:26" ht="22.5" customHeight="1">
      <c r="A12" s="11"/>
      <c r="B12" s="45"/>
      <c r="C12" s="19" t="s">
        <v>57</v>
      </c>
      <c r="D12" s="19" t="s">
        <v>62</v>
      </c>
      <c r="E12" s="20">
        <v>45</v>
      </c>
      <c r="F12" s="21">
        <f t="shared" si="0"/>
        <v>0.44117647058823528</v>
      </c>
      <c r="G12" s="20">
        <v>57</v>
      </c>
      <c r="H12" s="21">
        <f t="shared" si="1"/>
        <v>0.55882352941176472</v>
      </c>
      <c r="I12" s="20">
        <f>+G12+E12</f>
        <v>102</v>
      </c>
      <c r="J12" s="20">
        <v>32</v>
      </c>
      <c r="K12" s="21">
        <f t="shared" si="2"/>
        <v>0.31372549019607843</v>
      </c>
      <c r="L12" s="20">
        <v>13</v>
      </c>
      <c r="M12" s="21">
        <f t="shared" si="3"/>
        <v>0.41935483870967744</v>
      </c>
      <c r="N12" s="20">
        <v>18</v>
      </c>
      <c r="O12" s="21">
        <f t="shared" si="4"/>
        <v>0.58064516129032262</v>
      </c>
      <c r="P12" s="20">
        <f t="shared" si="5"/>
        <v>31</v>
      </c>
      <c r="Q12" s="20">
        <v>9</v>
      </c>
      <c r="R12" s="21">
        <f t="shared" si="6"/>
        <v>0.29032258064516131</v>
      </c>
      <c r="S12" s="54"/>
      <c r="T12" s="11"/>
    </row>
    <row r="13" spans="1:26" ht="21" customHeight="1">
      <c r="A13" s="11"/>
      <c r="B13" s="45"/>
      <c r="C13" s="16" t="s">
        <v>58</v>
      </c>
      <c r="D13" s="16" t="s">
        <v>63</v>
      </c>
      <c r="E13" s="17">
        <v>17</v>
      </c>
      <c r="F13" s="18">
        <f t="shared" si="0"/>
        <v>0.27419354838709675</v>
      </c>
      <c r="G13" s="17">
        <v>45</v>
      </c>
      <c r="H13" s="18">
        <f>+G13/$I13</f>
        <v>0.72580645161290325</v>
      </c>
      <c r="I13" s="17">
        <f>+G13+E13</f>
        <v>62</v>
      </c>
      <c r="J13" s="17">
        <v>33</v>
      </c>
      <c r="K13" s="18">
        <f t="shared" si="2"/>
        <v>0.532258064516129</v>
      </c>
      <c r="L13" s="17">
        <v>2</v>
      </c>
      <c r="M13" s="18">
        <f t="shared" si="3"/>
        <v>0.33333333333333331</v>
      </c>
      <c r="N13" s="17">
        <v>4</v>
      </c>
      <c r="O13" s="18">
        <f t="shared" si="4"/>
        <v>0.66666666666666663</v>
      </c>
      <c r="P13" s="17">
        <f t="shared" si="5"/>
        <v>6</v>
      </c>
      <c r="Q13" s="17">
        <v>4</v>
      </c>
      <c r="R13" s="18">
        <f t="shared" si="6"/>
        <v>0.66666666666666663</v>
      </c>
      <c r="S13" s="54"/>
      <c r="T13" s="11"/>
    </row>
    <row r="14" spans="1:26" ht="18.75" customHeight="1">
      <c r="A14" s="11"/>
      <c r="B14" s="45"/>
      <c r="C14" s="19" t="s">
        <v>21</v>
      </c>
      <c r="D14" s="19" t="s">
        <v>64</v>
      </c>
      <c r="E14" s="20">
        <v>108</v>
      </c>
      <c r="F14" s="21">
        <f t="shared" si="0"/>
        <v>0.38028169014084506</v>
      </c>
      <c r="G14" s="20">
        <v>176</v>
      </c>
      <c r="H14" s="21">
        <f>+G14/$I14</f>
        <v>0.61971830985915488</v>
      </c>
      <c r="I14" s="20">
        <f t="shared" ref="I14:I15" si="7">+G14+E14</f>
        <v>284</v>
      </c>
      <c r="J14" s="20">
        <v>183</v>
      </c>
      <c r="K14" s="21">
        <f t="shared" si="2"/>
        <v>0.64436619718309862</v>
      </c>
      <c r="L14" s="20">
        <v>22</v>
      </c>
      <c r="M14" s="21">
        <f t="shared" si="3"/>
        <v>0.43137254901960786</v>
      </c>
      <c r="N14" s="20">
        <v>29</v>
      </c>
      <c r="O14" s="21">
        <f t="shared" si="4"/>
        <v>0.56862745098039214</v>
      </c>
      <c r="P14" s="20">
        <f t="shared" si="5"/>
        <v>51</v>
      </c>
      <c r="Q14" s="20">
        <v>34</v>
      </c>
      <c r="R14" s="21">
        <f t="shared" si="6"/>
        <v>0.66666666666666663</v>
      </c>
      <c r="S14" s="54"/>
      <c r="T14" s="11"/>
    </row>
    <row r="15" spans="1:26" ht="19.5" customHeight="1">
      <c r="A15" s="11"/>
      <c r="B15" s="45"/>
      <c r="C15" s="16" t="s">
        <v>22</v>
      </c>
      <c r="D15" s="16" t="s">
        <v>65</v>
      </c>
      <c r="E15" s="17">
        <v>28</v>
      </c>
      <c r="F15" s="18">
        <f t="shared" si="0"/>
        <v>0.53846153846153844</v>
      </c>
      <c r="G15" s="17">
        <v>24</v>
      </c>
      <c r="H15" s="18">
        <f>+G15/$I15</f>
        <v>0.46153846153846156</v>
      </c>
      <c r="I15" s="17">
        <f t="shared" si="7"/>
        <v>52</v>
      </c>
      <c r="J15" s="17">
        <v>33</v>
      </c>
      <c r="K15" s="18">
        <f>+J15/$I15</f>
        <v>0.63461538461538458</v>
      </c>
      <c r="L15" s="17">
        <v>8</v>
      </c>
      <c r="M15" s="18">
        <f t="shared" si="3"/>
        <v>0.47058823529411764</v>
      </c>
      <c r="N15" s="17">
        <v>9</v>
      </c>
      <c r="O15" s="18">
        <f t="shared" si="4"/>
        <v>0.52941176470588236</v>
      </c>
      <c r="P15" s="17">
        <f t="shared" si="5"/>
        <v>17</v>
      </c>
      <c r="Q15" s="17">
        <v>11</v>
      </c>
      <c r="R15" s="18">
        <f t="shared" si="6"/>
        <v>0.6470588235294118</v>
      </c>
      <c r="S15" s="54"/>
      <c r="T15" s="11"/>
    </row>
    <row r="16" spans="1:26" ht="20.100000000000001" customHeight="1">
      <c r="A16" s="11"/>
      <c r="B16" s="45"/>
      <c r="C16" s="94" t="s">
        <v>0</v>
      </c>
      <c r="D16" s="94"/>
      <c r="E16" s="67">
        <f>SUM(E9:E15)</f>
        <v>301</v>
      </c>
      <c r="F16" s="22">
        <f>E16/I16</f>
        <v>0.42695035460992908</v>
      </c>
      <c r="G16" s="67">
        <f>SUM(G9:G15)</f>
        <v>404</v>
      </c>
      <c r="H16" s="22">
        <f>G16/I16</f>
        <v>0.57304964539007097</v>
      </c>
      <c r="I16" s="67">
        <f>SUM(I9:I15)</f>
        <v>705</v>
      </c>
      <c r="J16" s="67">
        <f>SUM(J9:J15)</f>
        <v>415</v>
      </c>
      <c r="K16" s="22">
        <f>J16/I16</f>
        <v>0.58865248226950351</v>
      </c>
      <c r="L16" s="67">
        <f>SUM(L9:L15)</f>
        <v>69</v>
      </c>
      <c r="M16" s="22">
        <f t="shared" ref="M16" si="8">L16/P16</f>
        <v>0.44516129032258067</v>
      </c>
      <c r="N16" s="67">
        <f>SUM(N9:N15)</f>
        <v>86</v>
      </c>
      <c r="O16" s="22">
        <f t="shared" ref="O16" si="9">N16/P16</f>
        <v>0.55483870967741933</v>
      </c>
      <c r="P16" s="67">
        <f>SUM(P9:P15)</f>
        <v>155</v>
      </c>
      <c r="Q16" s="67">
        <f>SUM(Q9:Q15)</f>
        <v>85</v>
      </c>
      <c r="R16" s="22">
        <f t="shared" ref="R16" si="10">Q16/P16</f>
        <v>0.54838709677419351</v>
      </c>
      <c r="S16" s="54"/>
      <c r="T16" s="11"/>
    </row>
    <row r="17" spans="1:26" s="8" customFormat="1" ht="20.100000000000001" customHeight="1">
      <c r="A17" s="48"/>
      <c r="B17" s="49"/>
      <c r="C17" s="93" t="s">
        <v>99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56"/>
      <c r="T17" s="48"/>
      <c r="U17"/>
      <c r="V17"/>
      <c r="W17"/>
      <c r="X17"/>
      <c r="Y17"/>
      <c r="Z17"/>
    </row>
    <row r="18" spans="1:26" ht="20.100000000000001" customHeight="1">
      <c r="A18" s="11"/>
      <c r="B18" s="45"/>
      <c r="C18" s="16" t="s">
        <v>23</v>
      </c>
      <c r="D18" s="16" t="s">
        <v>105</v>
      </c>
      <c r="E18" s="17">
        <v>16</v>
      </c>
      <c r="F18" s="18">
        <f t="shared" ref="F18:F25" si="11">+E18/$I18</f>
        <v>0.2807017543859649</v>
      </c>
      <c r="G18" s="17">
        <v>41</v>
      </c>
      <c r="H18" s="18">
        <f t="shared" ref="H18:H25" si="12">+G18/$I18</f>
        <v>0.7192982456140351</v>
      </c>
      <c r="I18" s="17">
        <f t="shared" ref="I18:I25" si="13">+G18+E18</f>
        <v>57</v>
      </c>
      <c r="J18" s="17">
        <v>22</v>
      </c>
      <c r="K18" s="18">
        <f t="shared" ref="K18:K25" si="14">+J18/$I18</f>
        <v>0.38596491228070173</v>
      </c>
      <c r="L18" s="17">
        <v>5</v>
      </c>
      <c r="M18" s="18">
        <f t="shared" ref="M18:M25" si="15">+L18/$P18</f>
        <v>0.26315789473684209</v>
      </c>
      <c r="N18" s="17">
        <v>14</v>
      </c>
      <c r="O18" s="18">
        <f t="shared" ref="O18:O25" si="16">+N18/$P18</f>
        <v>0.73684210526315785</v>
      </c>
      <c r="P18" s="17">
        <f t="shared" ref="P18:P25" si="17">+N18+L18</f>
        <v>19</v>
      </c>
      <c r="Q18" s="17">
        <v>6</v>
      </c>
      <c r="R18" s="18">
        <f t="shared" ref="R18:R25" si="18">+Q18/$P18</f>
        <v>0.31578947368421051</v>
      </c>
      <c r="S18" s="54"/>
      <c r="T18" s="11"/>
    </row>
    <row r="19" spans="1:26" ht="20.100000000000001" customHeight="1">
      <c r="A19" s="11"/>
      <c r="B19" s="45"/>
      <c r="C19" s="19" t="s">
        <v>24</v>
      </c>
      <c r="D19" s="19" t="s">
        <v>66</v>
      </c>
      <c r="E19" s="20">
        <v>5</v>
      </c>
      <c r="F19" s="21">
        <f t="shared" si="11"/>
        <v>0.17241379310344829</v>
      </c>
      <c r="G19" s="20">
        <v>24</v>
      </c>
      <c r="H19" s="21">
        <f t="shared" si="12"/>
        <v>0.82758620689655171</v>
      </c>
      <c r="I19" s="20">
        <f t="shared" si="13"/>
        <v>29</v>
      </c>
      <c r="J19" s="20">
        <v>6</v>
      </c>
      <c r="K19" s="21">
        <f t="shared" si="14"/>
        <v>0.20689655172413793</v>
      </c>
      <c r="L19" s="20">
        <v>2</v>
      </c>
      <c r="M19" s="21">
        <f t="shared" si="15"/>
        <v>0.22222222222222221</v>
      </c>
      <c r="N19" s="20">
        <v>7</v>
      </c>
      <c r="O19" s="21">
        <f t="shared" si="16"/>
        <v>0.77777777777777779</v>
      </c>
      <c r="P19" s="20">
        <f t="shared" si="17"/>
        <v>9</v>
      </c>
      <c r="Q19" s="20">
        <v>3</v>
      </c>
      <c r="R19" s="21">
        <f t="shared" si="18"/>
        <v>0.33333333333333331</v>
      </c>
      <c r="S19" s="54"/>
      <c r="T19" s="11"/>
    </row>
    <row r="20" spans="1:26" ht="20.100000000000001" customHeight="1">
      <c r="A20" s="11"/>
      <c r="B20" s="45"/>
      <c r="C20" s="16" t="s">
        <v>47</v>
      </c>
      <c r="D20" s="16" t="s">
        <v>92</v>
      </c>
      <c r="E20" s="17">
        <v>19</v>
      </c>
      <c r="F20" s="18">
        <f t="shared" si="11"/>
        <v>0.42222222222222222</v>
      </c>
      <c r="G20" s="17">
        <v>26</v>
      </c>
      <c r="H20" s="18">
        <f t="shared" si="12"/>
        <v>0.57777777777777772</v>
      </c>
      <c r="I20" s="17">
        <f t="shared" si="13"/>
        <v>45</v>
      </c>
      <c r="J20" s="17">
        <v>24</v>
      </c>
      <c r="K20" s="18">
        <f t="shared" si="14"/>
        <v>0.53333333333333333</v>
      </c>
      <c r="L20" s="17">
        <v>2</v>
      </c>
      <c r="M20" s="18">
        <f t="shared" si="15"/>
        <v>0.22222222222222221</v>
      </c>
      <c r="N20" s="17">
        <v>7</v>
      </c>
      <c r="O20" s="18">
        <f t="shared" si="16"/>
        <v>0.77777777777777779</v>
      </c>
      <c r="P20" s="17">
        <f t="shared" si="17"/>
        <v>9</v>
      </c>
      <c r="Q20" s="17">
        <v>6</v>
      </c>
      <c r="R20" s="18">
        <f t="shared" si="18"/>
        <v>0.66666666666666663</v>
      </c>
      <c r="S20" s="54"/>
      <c r="T20" s="11"/>
    </row>
    <row r="21" spans="1:26" ht="20.100000000000001" customHeight="1">
      <c r="A21" s="11"/>
      <c r="B21" s="45"/>
      <c r="C21" s="19" t="s">
        <v>27</v>
      </c>
      <c r="D21" s="19" t="s">
        <v>69</v>
      </c>
      <c r="E21" s="20">
        <v>10</v>
      </c>
      <c r="F21" s="21">
        <f t="shared" si="11"/>
        <v>0.20833333333333334</v>
      </c>
      <c r="G21" s="20">
        <v>38</v>
      </c>
      <c r="H21" s="21">
        <f t="shared" si="12"/>
        <v>0.79166666666666663</v>
      </c>
      <c r="I21" s="20">
        <f t="shared" si="13"/>
        <v>48</v>
      </c>
      <c r="J21" s="20">
        <v>18</v>
      </c>
      <c r="K21" s="21">
        <f t="shared" si="14"/>
        <v>0.375</v>
      </c>
      <c r="L21" s="20">
        <v>2</v>
      </c>
      <c r="M21" s="21">
        <f t="shared" si="15"/>
        <v>0.18181818181818182</v>
      </c>
      <c r="N21" s="20">
        <v>9</v>
      </c>
      <c r="O21" s="21">
        <f t="shared" si="16"/>
        <v>0.81818181818181823</v>
      </c>
      <c r="P21" s="20">
        <f t="shared" si="17"/>
        <v>11</v>
      </c>
      <c r="Q21" s="20">
        <v>4</v>
      </c>
      <c r="R21" s="21">
        <f t="shared" si="18"/>
        <v>0.36363636363636365</v>
      </c>
      <c r="S21" s="54"/>
      <c r="T21" s="11"/>
    </row>
    <row r="22" spans="1:26" ht="20.100000000000001" customHeight="1">
      <c r="A22" s="11"/>
      <c r="B22" s="45"/>
      <c r="C22" s="16" t="s">
        <v>28</v>
      </c>
      <c r="D22" s="16" t="s">
        <v>70</v>
      </c>
      <c r="E22" s="17">
        <v>11</v>
      </c>
      <c r="F22" s="18">
        <f t="shared" si="11"/>
        <v>0.29729729729729731</v>
      </c>
      <c r="G22" s="17">
        <v>26</v>
      </c>
      <c r="H22" s="18">
        <f t="shared" si="12"/>
        <v>0.70270270270270274</v>
      </c>
      <c r="I22" s="17">
        <f t="shared" si="13"/>
        <v>37</v>
      </c>
      <c r="J22" s="17">
        <v>14</v>
      </c>
      <c r="K22" s="18">
        <f t="shared" si="14"/>
        <v>0.3783783783783784</v>
      </c>
      <c r="L22" s="17">
        <v>1</v>
      </c>
      <c r="M22" s="18">
        <f t="shared" si="15"/>
        <v>0.2</v>
      </c>
      <c r="N22" s="17">
        <v>4</v>
      </c>
      <c r="O22" s="18">
        <f t="shared" si="16"/>
        <v>0.8</v>
      </c>
      <c r="P22" s="17">
        <f t="shared" si="17"/>
        <v>5</v>
      </c>
      <c r="Q22" s="17">
        <v>3</v>
      </c>
      <c r="R22" s="18">
        <f t="shared" si="18"/>
        <v>0.6</v>
      </c>
      <c r="S22" s="54"/>
      <c r="T22" s="11"/>
    </row>
    <row r="23" spans="1:26" ht="20.100000000000001" customHeight="1">
      <c r="A23" s="11"/>
      <c r="B23" s="45"/>
      <c r="C23" s="19" t="s">
        <v>39</v>
      </c>
      <c r="D23" s="19" t="s">
        <v>84</v>
      </c>
      <c r="E23" s="20">
        <v>20</v>
      </c>
      <c r="F23" s="21">
        <f t="shared" si="11"/>
        <v>0.54054054054054057</v>
      </c>
      <c r="G23" s="20">
        <v>17</v>
      </c>
      <c r="H23" s="21">
        <f t="shared" si="12"/>
        <v>0.45945945945945948</v>
      </c>
      <c r="I23" s="20">
        <f t="shared" si="13"/>
        <v>37</v>
      </c>
      <c r="J23" s="20">
        <v>17</v>
      </c>
      <c r="K23" s="21">
        <f t="shared" si="14"/>
        <v>0.45945945945945948</v>
      </c>
      <c r="L23" s="20">
        <v>5</v>
      </c>
      <c r="M23" s="21">
        <f t="shared" si="15"/>
        <v>0.5</v>
      </c>
      <c r="N23" s="20">
        <v>5</v>
      </c>
      <c r="O23" s="21">
        <f t="shared" si="16"/>
        <v>0.5</v>
      </c>
      <c r="P23" s="20">
        <f t="shared" si="17"/>
        <v>10</v>
      </c>
      <c r="Q23" s="20">
        <v>7</v>
      </c>
      <c r="R23" s="21">
        <f t="shared" si="18"/>
        <v>0.7</v>
      </c>
      <c r="S23" s="54"/>
      <c r="T23" s="11"/>
    </row>
    <row r="24" spans="1:26" ht="20.100000000000001" customHeight="1">
      <c r="A24" s="11"/>
      <c r="B24" s="45"/>
      <c r="C24" s="16" t="s">
        <v>56</v>
      </c>
      <c r="D24" s="16" t="s">
        <v>72</v>
      </c>
      <c r="E24" s="17">
        <v>15</v>
      </c>
      <c r="F24" s="18">
        <f t="shared" si="11"/>
        <v>0.2</v>
      </c>
      <c r="G24" s="17">
        <v>60</v>
      </c>
      <c r="H24" s="18">
        <f t="shared" si="12"/>
        <v>0.8</v>
      </c>
      <c r="I24" s="17">
        <f t="shared" si="13"/>
        <v>75</v>
      </c>
      <c r="J24" s="17">
        <v>62</v>
      </c>
      <c r="K24" s="18">
        <f t="shared" si="14"/>
        <v>0.82666666666666666</v>
      </c>
      <c r="L24" s="17">
        <v>4</v>
      </c>
      <c r="M24" s="18">
        <f t="shared" si="15"/>
        <v>0.15384615384615385</v>
      </c>
      <c r="N24" s="17">
        <v>22</v>
      </c>
      <c r="O24" s="18">
        <f t="shared" si="16"/>
        <v>0.84615384615384615</v>
      </c>
      <c r="P24" s="17">
        <f t="shared" si="17"/>
        <v>26</v>
      </c>
      <c r="Q24" s="17">
        <v>20</v>
      </c>
      <c r="R24" s="18">
        <f t="shared" si="18"/>
        <v>0.76923076923076927</v>
      </c>
      <c r="S24" s="54"/>
      <c r="T24" s="11"/>
    </row>
    <row r="25" spans="1:26" ht="30" customHeight="1">
      <c r="A25" s="11"/>
      <c r="B25" s="45"/>
      <c r="C25" s="19" t="s">
        <v>56</v>
      </c>
      <c r="D25" s="19" t="s">
        <v>109</v>
      </c>
      <c r="E25" s="20">
        <v>1</v>
      </c>
      <c r="F25" s="21">
        <f t="shared" si="11"/>
        <v>0.16666666666666666</v>
      </c>
      <c r="G25" s="20">
        <v>5</v>
      </c>
      <c r="H25" s="21">
        <f t="shared" si="12"/>
        <v>0.83333333333333337</v>
      </c>
      <c r="I25" s="20">
        <f t="shared" si="13"/>
        <v>6</v>
      </c>
      <c r="J25" s="20">
        <v>6</v>
      </c>
      <c r="K25" s="21">
        <f t="shared" si="14"/>
        <v>1</v>
      </c>
      <c r="L25" s="20">
        <v>1</v>
      </c>
      <c r="M25" s="21">
        <f t="shared" si="15"/>
        <v>0.16666666666666666</v>
      </c>
      <c r="N25" s="20">
        <v>5</v>
      </c>
      <c r="O25" s="21">
        <f t="shared" si="16"/>
        <v>0.83333333333333337</v>
      </c>
      <c r="P25" s="20">
        <f t="shared" si="17"/>
        <v>6</v>
      </c>
      <c r="Q25" s="20">
        <v>6</v>
      </c>
      <c r="R25" s="21">
        <f t="shared" si="18"/>
        <v>1</v>
      </c>
      <c r="S25" s="54"/>
      <c r="T25" s="11"/>
    </row>
    <row r="26" spans="1:26" ht="20.100000000000001" customHeight="1">
      <c r="A26" s="11"/>
      <c r="B26" s="45"/>
      <c r="C26" s="85" t="s">
        <v>0</v>
      </c>
      <c r="D26" s="85"/>
      <c r="E26" s="68">
        <f>SUM(E18:E25)</f>
        <v>97</v>
      </c>
      <c r="F26" s="23">
        <f t="shared" ref="F26" si="19">E26/I26</f>
        <v>0.29041916167664672</v>
      </c>
      <c r="G26" s="68">
        <f>SUM(G18:G25)</f>
        <v>237</v>
      </c>
      <c r="H26" s="23">
        <f t="shared" ref="H26" si="20">G26/I26</f>
        <v>0.70958083832335328</v>
      </c>
      <c r="I26" s="68">
        <f>SUM(I18:I25)</f>
        <v>334</v>
      </c>
      <c r="J26" s="68">
        <f>SUM(J18:J25)</f>
        <v>169</v>
      </c>
      <c r="K26" s="23">
        <f t="shared" ref="K26" si="21">J26/I26</f>
        <v>0.50598802395209586</v>
      </c>
      <c r="L26" s="68">
        <f>SUM(L18:L25)</f>
        <v>22</v>
      </c>
      <c r="M26" s="23">
        <f t="shared" ref="M26" si="22">L26/P26</f>
        <v>0.23157894736842105</v>
      </c>
      <c r="N26" s="68">
        <f>SUM(N18:N25)</f>
        <v>73</v>
      </c>
      <c r="O26" s="23">
        <f t="shared" ref="O26" si="23">N26/P26</f>
        <v>0.76842105263157889</v>
      </c>
      <c r="P26" s="68">
        <f>SUM(P18:P25)</f>
        <v>95</v>
      </c>
      <c r="Q26" s="68">
        <f>SUM(Q18:Q25)</f>
        <v>55</v>
      </c>
      <c r="R26" s="23">
        <f t="shared" ref="R26" si="24">Q26/P26</f>
        <v>0.57894736842105265</v>
      </c>
      <c r="S26" s="54"/>
      <c r="T26" s="11"/>
    </row>
    <row r="27" spans="1:26" s="8" customFormat="1" ht="20.100000000000001" customHeight="1">
      <c r="A27" s="48"/>
      <c r="B27" s="49"/>
      <c r="C27" s="93" t="s">
        <v>19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56"/>
      <c r="T27" s="48"/>
      <c r="U27"/>
      <c r="V27"/>
      <c r="W27"/>
      <c r="X27"/>
      <c r="Y27"/>
      <c r="Z27"/>
    </row>
    <row r="28" spans="1:26" s="8" customFormat="1" ht="19.5" customHeight="1">
      <c r="A28" s="48"/>
      <c r="B28" s="49"/>
      <c r="C28" s="16" t="s">
        <v>30</v>
      </c>
      <c r="D28" s="16" t="s">
        <v>73</v>
      </c>
      <c r="E28" s="17">
        <v>27</v>
      </c>
      <c r="F28" s="18">
        <f t="shared" ref="F28:F36" si="25">+E28/$I28</f>
        <v>0.30337078651685395</v>
      </c>
      <c r="G28" s="17">
        <v>62</v>
      </c>
      <c r="H28" s="18">
        <f t="shared" ref="H28:H36" si="26">+G28/$I28</f>
        <v>0.6966292134831461</v>
      </c>
      <c r="I28" s="17">
        <f t="shared" ref="I28:I36" si="27">+G28+E28</f>
        <v>89</v>
      </c>
      <c r="J28" s="17">
        <v>40</v>
      </c>
      <c r="K28" s="18">
        <f t="shared" ref="K28:K36" si="28">+J28/$I28</f>
        <v>0.449438202247191</v>
      </c>
      <c r="L28" s="17">
        <v>4</v>
      </c>
      <c r="M28" s="18">
        <f t="shared" ref="M28:M36" si="29">+L28/$P28</f>
        <v>0.36363636363636365</v>
      </c>
      <c r="N28" s="17">
        <v>7</v>
      </c>
      <c r="O28" s="18">
        <f t="shared" ref="O28:O36" si="30">+N28/$P28</f>
        <v>0.63636363636363635</v>
      </c>
      <c r="P28" s="17">
        <f t="shared" ref="P28:P36" si="31">+N28+L28</f>
        <v>11</v>
      </c>
      <c r="Q28" s="17">
        <v>3</v>
      </c>
      <c r="R28" s="18">
        <f t="shared" ref="R28:R36" si="32">+Q28/$P28</f>
        <v>0.27272727272727271</v>
      </c>
      <c r="S28" s="56"/>
      <c r="T28" s="48"/>
      <c r="U28"/>
      <c r="V28"/>
      <c r="W28"/>
      <c r="X28"/>
      <c r="Y28"/>
      <c r="Z28"/>
    </row>
    <row r="29" spans="1:26" s="8" customFormat="1" ht="19.5" customHeight="1">
      <c r="A29" s="48"/>
      <c r="B29" s="49"/>
      <c r="C29" s="19" t="s">
        <v>31</v>
      </c>
      <c r="D29" s="19" t="s">
        <v>74</v>
      </c>
      <c r="E29" s="20">
        <v>20</v>
      </c>
      <c r="F29" s="21">
        <f t="shared" si="25"/>
        <v>0.3125</v>
      </c>
      <c r="G29" s="20">
        <v>44</v>
      </c>
      <c r="H29" s="21">
        <f t="shared" si="26"/>
        <v>0.6875</v>
      </c>
      <c r="I29" s="20">
        <f t="shared" si="27"/>
        <v>64</v>
      </c>
      <c r="J29" s="20">
        <v>24</v>
      </c>
      <c r="K29" s="21">
        <f t="shared" si="28"/>
        <v>0.375</v>
      </c>
      <c r="L29" s="20">
        <v>5</v>
      </c>
      <c r="M29" s="21">
        <f t="shared" si="29"/>
        <v>0.23809523809523808</v>
      </c>
      <c r="N29" s="20">
        <v>16</v>
      </c>
      <c r="O29" s="21">
        <f t="shared" si="30"/>
        <v>0.76190476190476186</v>
      </c>
      <c r="P29" s="20">
        <f t="shared" si="31"/>
        <v>21</v>
      </c>
      <c r="Q29" s="20">
        <v>9</v>
      </c>
      <c r="R29" s="21">
        <f t="shared" si="32"/>
        <v>0.42857142857142855</v>
      </c>
      <c r="S29" s="56"/>
      <c r="T29" s="48"/>
      <c r="U29"/>
      <c r="V29"/>
      <c r="W29"/>
      <c r="X29"/>
      <c r="Y29"/>
      <c r="Z29"/>
    </row>
    <row r="30" spans="1:26" s="8" customFormat="1" ht="19.5" customHeight="1">
      <c r="A30" s="48"/>
      <c r="B30" s="49"/>
      <c r="C30" s="16" t="s">
        <v>97</v>
      </c>
      <c r="D30" s="16" t="s">
        <v>75</v>
      </c>
      <c r="E30" s="17">
        <v>31</v>
      </c>
      <c r="F30" s="18">
        <f t="shared" si="25"/>
        <v>0.41891891891891891</v>
      </c>
      <c r="G30" s="17">
        <v>43</v>
      </c>
      <c r="H30" s="18">
        <f t="shared" si="26"/>
        <v>0.58108108108108103</v>
      </c>
      <c r="I30" s="17">
        <f t="shared" si="27"/>
        <v>74</v>
      </c>
      <c r="J30" s="17">
        <v>45</v>
      </c>
      <c r="K30" s="18">
        <f t="shared" si="28"/>
        <v>0.60810810810810811</v>
      </c>
      <c r="L30" s="17">
        <v>2</v>
      </c>
      <c r="M30" s="18">
        <f t="shared" si="29"/>
        <v>0.2857142857142857</v>
      </c>
      <c r="N30" s="17">
        <v>5</v>
      </c>
      <c r="O30" s="18">
        <f t="shared" si="30"/>
        <v>0.7142857142857143</v>
      </c>
      <c r="P30" s="17">
        <f t="shared" si="31"/>
        <v>7</v>
      </c>
      <c r="Q30" s="17">
        <v>2</v>
      </c>
      <c r="R30" s="18">
        <f t="shared" si="32"/>
        <v>0.2857142857142857</v>
      </c>
      <c r="S30" s="56"/>
      <c r="T30" s="48"/>
      <c r="U30"/>
      <c r="V30"/>
      <c r="W30"/>
      <c r="X30"/>
      <c r="Y30"/>
      <c r="Z30"/>
    </row>
    <row r="31" spans="1:26" s="8" customFormat="1" ht="19.5" customHeight="1">
      <c r="A31" s="48"/>
      <c r="B31" s="49"/>
      <c r="C31" s="19" t="s">
        <v>97</v>
      </c>
      <c r="D31" s="19" t="s">
        <v>76</v>
      </c>
      <c r="E31" s="20">
        <v>5</v>
      </c>
      <c r="F31" s="21">
        <f t="shared" si="25"/>
        <v>0.23809523809523808</v>
      </c>
      <c r="G31" s="20">
        <v>16</v>
      </c>
      <c r="H31" s="21">
        <f t="shared" si="26"/>
        <v>0.76190476190476186</v>
      </c>
      <c r="I31" s="20">
        <f t="shared" si="27"/>
        <v>21</v>
      </c>
      <c r="J31" s="20">
        <v>18</v>
      </c>
      <c r="K31" s="21">
        <f t="shared" si="28"/>
        <v>0.8571428571428571</v>
      </c>
      <c r="L31" s="20">
        <v>2</v>
      </c>
      <c r="M31" s="21">
        <f t="shared" si="29"/>
        <v>0.2857142857142857</v>
      </c>
      <c r="N31" s="20">
        <v>5</v>
      </c>
      <c r="O31" s="21">
        <f t="shared" si="30"/>
        <v>0.7142857142857143</v>
      </c>
      <c r="P31" s="20">
        <f t="shared" si="31"/>
        <v>7</v>
      </c>
      <c r="Q31" s="20">
        <v>6</v>
      </c>
      <c r="R31" s="21">
        <f t="shared" si="32"/>
        <v>0.8571428571428571</v>
      </c>
      <c r="S31" s="56"/>
      <c r="T31" s="48"/>
      <c r="U31"/>
      <c r="V31"/>
      <c r="W31"/>
      <c r="X31"/>
      <c r="Y31"/>
      <c r="Z31"/>
    </row>
    <row r="32" spans="1:26" s="8" customFormat="1" ht="19.5" customHeight="1">
      <c r="A32" s="48"/>
      <c r="B32" s="49"/>
      <c r="C32" s="16" t="s">
        <v>26</v>
      </c>
      <c r="D32" s="16" t="s">
        <v>68</v>
      </c>
      <c r="E32" s="17">
        <v>30</v>
      </c>
      <c r="F32" s="18">
        <f t="shared" si="25"/>
        <v>0.625</v>
      </c>
      <c r="G32" s="17">
        <v>18</v>
      </c>
      <c r="H32" s="18">
        <f t="shared" si="26"/>
        <v>0.375</v>
      </c>
      <c r="I32" s="17">
        <f t="shared" si="27"/>
        <v>48</v>
      </c>
      <c r="J32" s="17">
        <v>16</v>
      </c>
      <c r="K32" s="18">
        <f t="shared" si="28"/>
        <v>0.33333333333333331</v>
      </c>
      <c r="L32" s="17">
        <v>12</v>
      </c>
      <c r="M32" s="18">
        <f t="shared" si="29"/>
        <v>0.8571428571428571</v>
      </c>
      <c r="N32" s="17">
        <v>2</v>
      </c>
      <c r="O32" s="18">
        <f t="shared" si="30"/>
        <v>0.14285714285714285</v>
      </c>
      <c r="P32" s="17">
        <f t="shared" si="31"/>
        <v>14</v>
      </c>
      <c r="Q32" s="17">
        <v>5</v>
      </c>
      <c r="R32" s="18">
        <f t="shared" si="32"/>
        <v>0.35714285714285715</v>
      </c>
      <c r="S32" s="56"/>
      <c r="T32" s="48"/>
      <c r="U32"/>
      <c r="V32"/>
      <c r="W32"/>
      <c r="X32"/>
      <c r="Y32"/>
      <c r="Z32"/>
    </row>
    <row r="33" spans="1:26" s="8" customFormat="1" ht="19.5" customHeight="1">
      <c r="A33" s="48"/>
      <c r="B33" s="49"/>
      <c r="C33" s="19" t="s">
        <v>32</v>
      </c>
      <c r="D33" s="19" t="s">
        <v>100</v>
      </c>
      <c r="E33" s="20">
        <v>4</v>
      </c>
      <c r="F33" s="21">
        <f t="shared" si="25"/>
        <v>0.13333333333333333</v>
      </c>
      <c r="G33" s="20">
        <v>26</v>
      </c>
      <c r="H33" s="21">
        <f t="shared" si="26"/>
        <v>0.8666666666666667</v>
      </c>
      <c r="I33" s="20">
        <f t="shared" si="27"/>
        <v>30</v>
      </c>
      <c r="J33" s="20">
        <v>8</v>
      </c>
      <c r="K33" s="21">
        <f t="shared" si="28"/>
        <v>0.26666666666666666</v>
      </c>
      <c r="L33" s="20">
        <v>3</v>
      </c>
      <c r="M33" s="21">
        <f t="shared" si="29"/>
        <v>0.3</v>
      </c>
      <c r="N33" s="20">
        <v>7</v>
      </c>
      <c r="O33" s="21">
        <f t="shared" si="30"/>
        <v>0.7</v>
      </c>
      <c r="P33" s="20">
        <f t="shared" si="31"/>
        <v>10</v>
      </c>
      <c r="Q33" s="20">
        <v>2</v>
      </c>
      <c r="R33" s="21">
        <f t="shared" si="32"/>
        <v>0.2</v>
      </c>
      <c r="S33" s="56"/>
      <c r="T33" s="48"/>
      <c r="U33"/>
      <c r="V33"/>
      <c r="W33"/>
      <c r="X33"/>
      <c r="Y33"/>
      <c r="Z33"/>
    </row>
    <row r="34" spans="1:26" s="8" customFormat="1" ht="19.5" customHeight="1">
      <c r="A34" s="48"/>
      <c r="B34" s="49"/>
      <c r="C34" s="16" t="s">
        <v>37</v>
      </c>
      <c r="D34" s="16" t="s">
        <v>82</v>
      </c>
      <c r="E34" s="17">
        <v>19</v>
      </c>
      <c r="F34" s="18">
        <f t="shared" si="25"/>
        <v>0.5</v>
      </c>
      <c r="G34" s="17">
        <v>19</v>
      </c>
      <c r="H34" s="18">
        <f t="shared" si="26"/>
        <v>0.5</v>
      </c>
      <c r="I34" s="17">
        <f t="shared" si="27"/>
        <v>38</v>
      </c>
      <c r="J34" s="17">
        <v>17</v>
      </c>
      <c r="K34" s="18">
        <f t="shared" si="28"/>
        <v>0.44736842105263158</v>
      </c>
      <c r="L34" s="17">
        <v>6</v>
      </c>
      <c r="M34" s="18">
        <f t="shared" si="29"/>
        <v>0.75</v>
      </c>
      <c r="N34" s="17">
        <v>2</v>
      </c>
      <c r="O34" s="18">
        <f t="shared" si="30"/>
        <v>0.25</v>
      </c>
      <c r="P34" s="17">
        <f t="shared" si="31"/>
        <v>8</v>
      </c>
      <c r="Q34" s="17">
        <v>6</v>
      </c>
      <c r="R34" s="18">
        <f t="shared" si="32"/>
        <v>0.75</v>
      </c>
      <c r="S34" s="56"/>
      <c r="T34" s="48"/>
      <c r="U34"/>
      <c r="V34"/>
      <c r="W34"/>
      <c r="X34"/>
      <c r="Y34"/>
      <c r="Z34"/>
    </row>
    <row r="35" spans="1:26" s="8" customFormat="1" ht="19.5" customHeight="1">
      <c r="A35" s="48"/>
      <c r="B35" s="49"/>
      <c r="C35" s="19" t="s">
        <v>33</v>
      </c>
      <c r="D35" s="19" t="s">
        <v>77</v>
      </c>
      <c r="E35" s="20">
        <v>16</v>
      </c>
      <c r="F35" s="21">
        <f t="shared" si="25"/>
        <v>0.23529411764705882</v>
      </c>
      <c r="G35" s="20">
        <v>52</v>
      </c>
      <c r="H35" s="21">
        <f t="shared" si="26"/>
        <v>0.76470588235294112</v>
      </c>
      <c r="I35" s="20">
        <f t="shared" si="27"/>
        <v>68</v>
      </c>
      <c r="J35" s="20">
        <v>38</v>
      </c>
      <c r="K35" s="21">
        <f t="shared" si="28"/>
        <v>0.55882352941176472</v>
      </c>
      <c r="L35" s="20">
        <v>4</v>
      </c>
      <c r="M35" s="21">
        <f t="shared" si="29"/>
        <v>0.22222222222222221</v>
      </c>
      <c r="N35" s="20">
        <v>14</v>
      </c>
      <c r="O35" s="21">
        <f t="shared" si="30"/>
        <v>0.77777777777777779</v>
      </c>
      <c r="P35" s="20">
        <f t="shared" si="31"/>
        <v>18</v>
      </c>
      <c r="Q35" s="20">
        <v>7</v>
      </c>
      <c r="R35" s="21">
        <f t="shared" si="32"/>
        <v>0.3888888888888889</v>
      </c>
      <c r="S35" s="56"/>
      <c r="T35" s="48"/>
      <c r="U35"/>
      <c r="V35"/>
      <c r="W35"/>
      <c r="X35"/>
      <c r="Y35"/>
      <c r="Z35"/>
    </row>
    <row r="36" spans="1:26" s="8" customFormat="1" ht="19.5" customHeight="1">
      <c r="A36" s="48"/>
      <c r="B36" s="49"/>
      <c r="C36" s="16" t="s">
        <v>29</v>
      </c>
      <c r="D36" s="16" t="s">
        <v>71</v>
      </c>
      <c r="E36" s="17">
        <v>4</v>
      </c>
      <c r="F36" s="18">
        <f t="shared" si="25"/>
        <v>0.10810810810810811</v>
      </c>
      <c r="G36" s="17">
        <v>33</v>
      </c>
      <c r="H36" s="18">
        <f t="shared" si="26"/>
        <v>0.89189189189189189</v>
      </c>
      <c r="I36" s="17">
        <f t="shared" si="27"/>
        <v>37</v>
      </c>
      <c r="J36" s="17">
        <v>4</v>
      </c>
      <c r="K36" s="18">
        <f t="shared" si="28"/>
        <v>0.10810810810810811</v>
      </c>
      <c r="L36" s="17">
        <v>1</v>
      </c>
      <c r="M36" s="18">
        <f t="shared" si="29"/>
        <v>0.25</v>
      </c>
      <c r="N36" s="17">
        <v>3</v>
      </c>
      <c r="O36" s="18">
        <f t="shared" si="30"/>
        <v>0.75</v>
      </c>
      <c r="P36" s="17">
        <f t="shared" si="31"/>
        <v>4</v>
      </c>
      <c r="Q36" s="17">
        <v>1</v>
      </c>
      <c r="R36" s="18">
        <f t="shared" si="32"/>
        <v>0.25</v>
      </c>
      <c r="S36" s="56"/>
      <c r="T36" s="48"/>
      <c r="U36"/>
      <c r="V36"/>
      <c r="W36"/>
      <c r="X36"/>
      <c r="Y36"/>
      <c r="Z36"/>
    </row>
    <row r="37" spans="1:26" ht="20.100000000000001" customHeight="1">
      <c r="A37" s="11"/>
      <c r="B37" s="45"/>
      <c r="C37" s="85" t="s">
        <v>0</v>
      </c>
      <c r="D37" s="85"/>
      <c r="E37" s="68">
        <f>SUM(E28:E36)</f>
        <v>156</v>
      </c>
      <c r="F37" s="23">
        <f t="shared" ref="F37" si="33">E37/I37</f>
        <v>0.3326226012793177</v>
      </c>
      <c r="G37" s="68">
        <f>SUM(G28:G36)</f>
        <v>313</v>
      </c>
      <c r="H37" s="23">
        <f t="shared" ref="H37" si="34">G37/I37</f>
        <v>0.66737739872068236</v>
      </c>
      <c r="I37" s="68">
        <f>SUM(I28:I36)</f>
        <v>469</v>
      </c>
      <c r="J37" s="68">
        <f>SUM(J28:J36)</f>
        <v>210</v>
      </c>
      <c r="K37" s="23">
        <f t="shared" ref="K37" si="35">J37/I37</f>
        <v>0.44776119402985076</v>
      </c>
      <c r="L37" s="68">
        <f>SUM(L28:L36)</f>
        <v>39</v>
      </c>
      <c r="M37" s="23">
        <f t="shared" ref="M37" si="36">L37/P37</f>
        <v>0.39</v>
      </c>
      <c r="N37" s="68">
        <f>SUM(N28:N36)</f>
        <v>61</v>
      </c>
      <c r="O37" s="23">
        <f t="shared" ref="O37" si="37">N37/P37</f>
        <v>0.61</v>
      </c>
      <c r="P37" s="68">
        <f>SUM(P28:P36)</f>
        <v>100</v>
      </c>
      <c r="Q37" s="68">
        <f>SUM(Q28:Q36)</f>
        <v>41</v>
      </c>
      <c r="R37" s="23">
        <f t="shared" ref="R37" si="38">Q37/P37</f>
        <v>0.41</v>
      </c>
      <c r="S37" s="54"/>
      <c r="T37" s="11"/>
    </row>
    <row r="38" spans="1:26" s="8" customFormat="1" ht="20.100000000000001" customHeight="1">
      <c r="A38" s="48"/>
      <c r="B38" s="49"/>
      <c r="C38" s="88" t="s">
        <v>101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56"/>
      <c r="T38" s="48"/>
      <c r="U38"/>
      <c r="V38"/>
      <c r="W38"/>
      <c r="X38"/>
      <c r="Y38"/>
      <c r="Z38"/>
    </row>
    <row r="39" spans="1:26" ht="19.5" customHeight="1">
      <c r="A39" s="11"/>
      <c r="B39" s="45"/>
      <c r="C39" s="16" t="s">
        <v>34</v>
      </c>
      <c r="D39" s="16" t="s">
        <v>78</v>
      </c>
      <c r="E39" s="17">
        <v>8</v>
      </c>
      <c r="F39" s="18">
        <f t="shared" ref="F39:F52" si="39">+E39/$I39</f>
        <v>0.10526315789473684</v>
      </c>
      <c r="G39" s="17">
        <v>68</v>
      </c>
      <c r="H39" s="18">
        <f t="shared" ref="H39:H52" si="40">+G39/$I39</f>
        <v>0.89473684210526316</v>
      </c>
      <c r="I39" s="17">
        <f t="shared" ref="I39:I52" si="41">+G39+E39</f>
        <v>76</v>
      </c>
      <c r="J39" s="17">
        <v>41</v>
      </c>
      <c r="K39" s="18">
        <f t="shared" ref="K39:K52" si="42">+J39/$I39</f>
        <v>0.53947368421052633</v>
      </c>
      <c r="L39" s="17">
        <v>1</v>
      </c>
      <c r="M39" s="18">
        <f t="shared" ref="M39:M52" si="43">+L39/$P39</f>
        <v>0.1</v>
      </c>
      <c r="N39" s="17">
        <v>9</v>
      </c>
      <c r="O39" s="18">
        <f t="shared" ref="O39:O52" si="44">+N39/$P39</f>
        <v>0.9</v>
      </c>
      <c r="P39" s="17">
        <f t="shared" ref="P39:P52" si="45">+N39+L39</f>
        <v>10</v>
      </c>
      <c r="Q39" s="17">
        <v>5</v>
      </c>
      <c r="R39" s="18">
        <f t="shared" ref="R39:R52" si="46">+Q39/$P39</f>
        <v>0.5</v>
      </c>
      <c r="S39" s="54"/>
      <c r="T39" s="11"/>
    </row>
    <row r="40" spans="1:26" s="8" customFormat="1" ht="19.5" customHeight="1">
      <c r="A40" s="48"/>
      <c r="B40" s="49"/>
      <c r="C40" s="19" t="s">
        <v>106</v>
      </c>
      <c r="D40" s="19" t="s">
        <v>81</v>
      </c>
      <c r="E40" s="20">
        <v>20</v>
      </c>
      <c r="F40" s="21">
        <f t="shared" si="39"/>
        <v>0.35714285714285715</v>
      </c>
      <c r="G40" s="20">
        <v>36</v>
      </c>
      <c r="H40" s="21">
        <f t="shared" si="40"/>
        <v>0.6428571428571429</v>
      </c>
      <c r="I40" s="20">
        <f t="shared" si="41"/>
        <v>56</v>
      </c>
      <c r="J40" s="20">
        <v>36</v>
      </c>
      <c r="K40" s="21">
        <f t="shared" si="42"/>
        <v>0.6428571428571429</v>
      </c>
      <c r="L40" s="20">
        <v>4</v>
      </c>
      <c r="M40" s="21">
        <f t="shared" si="43"/>
        <v>0.23529411764705882</v>
      </c>
      <c r="N40" s="20">
        <v>13</v>
      </c>
      <c r="O40" s="21">
        <f t="shared" si="44"/>
        <v>0.76470588235294112</v>
      </c>
      <c r="P40" s="20">
        <f t="shared" si="45"/>
        <v>17</v>
      </c>
      <c r="Q40" s="20">
        <v>12</v>
      </c>
      <c r="R40" s="21">
        <f t="shared" si="46"/>
        <v>0.70588235294117652</v>
      </c>
      <c r="S40" s="56"/>
      <c r="T40" s="48"/>
      <c r="U40"/>
      <c r="V40"/>
      <c r="W40"/>
      <c r="X40"/>
      <c r="Y40"/>
      <c r="Z40"/>
    </row>
    <row r="41" spans="1:26" ht="19.5" customHeight="1">
      <c r="A41" s="11"/>
      <c r="B41" s="45"/>
      <c r="C41" s="16" t="s">
        <v>40</v>
      </c>
      <c r="D41" s="16" t="s">
        <v>85</v>
      </c>
      <c r="E41" s="17">
        <v>15</v>
      </c>
      <c r="F41" s="18">
        <f t="shared" si="39"/>
        <v>0.25</v>
      </c>
      <c r="G41" s="17">
        <v>45</v>
      </c>
      <c r="H41" s="18">
        <f t="shared" si="40"/>
        <v>0.75</v>
      </c>
      <c r="I41" s="17">
        <f t="shared" si="41"/>
        <v>60</v>
      </c>
      <c r="J41" s="17">
        <v>35</v>
      </c>
      <c r="K41" s="18">
        <f t="shared" si="42"/>
        <v>0.58333333333333337</v>
      </c>
      <c r="L41" s="17">
        <v>1</v>
      </c>
      <c r="M41" s="18">
        <f t="shared" si="43"/>
        <v>5.5555555555555552E-2</v>
      </c>
      <c r="N41" s="17">
        <v>17</v>
      </c>
      <c r="O41" s="18">
        <f t="shared" si="44"/>
        <v>0.94444444444444442</v>
      </c>
      <c r="P41" s="17">
        <f t="shared" si="45"/>
        <v>18</v>
      </c>
      <c r="Q41" s="17">
        <v>12</v>
      </c>
      <c r="R41" s="18">
        <f t="shared" si="46"/>
        <v>0.66666666666666663</v>
      </c>
      <c r="S41" s="54"/>
      <c r="T41" s="11"/>
    </row>
    <row r="42" spans="1:26" ht="20.100000000000001" customHeight="1">
      <c r="A42" s="11"/>
      <c r="B42" s="45"/>
      <c r="C42" s="19" t="s">
        <v>25</v>
      </c>
      <c r="D42" s="19" t="s">
        <v>67</v>
      </c>
      <c r="E42" s="20">
        <v>23</v>
      </c>
      <c r="F42" s="21">
        <f t="shared" si="39"/>
        <v>0.38333333333333336</v>
      </c>
      <c r="G42" s="20">
        <v>37</v>
      </c>
      <c r="H42" s="21">
        <f t="shared" si="40"/>
        <v>0.6166666666666667</v>
      </c>
      <c r="I42" s="20">
        <f t="shared" si="41"/>
        <v>60</v>
      </c>
      <c r="J42" s="20">
        <v>30</v>
      </c>
      <c r="K42" s="21">
        <f t="shared" si="42"/>
        <v>0.5</v>
      </c>
      <c r="L42" s="20">
        <v>3</v>
      </c>
      <c r="M42" s="21">
        <f t="shared" si="43"/>
        <v>0.5</v>
      </c>
      <c r="N42" s="20">
        <v>3</v>
      </c>
      <c r="O42" s="21">
        <f t="shared" si="44"/>
        <v>0.5</v>
      </c>
      <c r="P42" s="20">
        <f t="shared" si="45"/>
        <v>6</v>
      </c>
      <c r="Q42" s="20">
        <v>1</v>
      </c>
      <c r="R42" s="21">
        <f t="shared" si="46"/>
        <v>0.16666666666666666</v>
      </c>
      <c r="S42" s="54"/>
      <c r="T42" s="11"/>
    </row>
    <row r="43" spans="1:26" s="8" customFormat="1" ht="19.5" customHeight="1">
      <c r="A43" s="48"/>
      <c r="B43" s="49"/>
      <c r="C43" s="16" t="s">
        <v>59</v>
      </c>
      <c r="D43" s="16" t="s">
        <v>79</v>
      </c>
      <c r="E43" s="17">
        <v>13</v>
      </c>
      <c r="F43" s="18">
        <f t="shared" si="39"/>
        <v>0.15853658536585366</v>
      </c>
      <c r="G43" s="17">
        <v>69</v>
      </c>
      <c r="H43" s="18">
        <f t="shared" si="40"/>
        <v>0.84146341463414631</v>
      </c>
      <c r="I43" s="17">
        <f t="shared" si="41"/>
        <v>82</v>
      </c>
      <c r="J43" s="17">
        <v>23</v>
      </c>
      <c r="K43" s="18">
        <f t="shared" si="42"/>
        <v>0.28048780487804881</v>
      </c>
      <c r="L43" s="17">
        <v>4</v>
      </c>
      <c r="M43" s="18">
        <f t="shared" si="43"/>
        <v>0.19047619047619047</v>
      </c>
      <c r="N43" s="17">
        <v>17</v>
      </c>
      <c r="O43" s="18">
        <f t="shared" si="44"/>
        <v>0.80952380952380953</v>
      </c>
      <c r="P43" s="17">
        <f t="shared" si="45"/>
        <v>21</v>
      </c>
      <c r="Q43" s="17">
        <v>3</v>
      </c>
      <c r="R43" s="18">
        <f t="shared" si="46"/>
        <v>0.14285714285714285</v>
      </c>
      <c r="S43" s="56"/>
      <c r="T43" s="48"/>
      <c r="U43"/>
      <c r="V43"/>
      <c r="W43"/>
      <c r="X43"/>
      <c r="Y43"/>
      <c r="Z43"/>
    </row>
    <row r="44" spans="1:26" ht="19.5" customHeight="1">
      <c r="A44" s="11"/>
      <c r="B44" s="45"/>
      <c r="C44" s="19" t="s">
        <v>41</v>
      </c>
      <c r="D44" s="19" t="s">
        <v>86</v>
      </c>
      <c r="E44" s="20">
        <v>19</v>
      </c>
      <c r="F44" s="21">
        <f t="shared" si="39"/>
        <v>0.43181818181818182</v>
      </c>
      <c r="G44" s="20">
        <v>25</v>
      </c>
      <c r="H44" s="21">
        <f t="shared" si="40"/>
        <v>0.56818181818181823</v>
      </c>
      <c r="I44" s="20">
        <f t="shared" si="41"/>
        <v>44</v>
      </c>
      <c r="J44" s="20">
        <v>18</v>
      </c>
      <c r="K44" s="21">
        <f t="shared" si="42"/>
        <v>0.40909090909090912</v>
      </c>
      <c r="L44" s="20">
        <v>4</v>
      </c>
      <c r="M44" s="21">
        <f t="shared" si="43"/>
        <v>0.5</v>
      </c>
      <c r="N44" s="20">
        <v>4</v>
      </c>
      <c r="O44" s="21">
        <f t="shared" si="44"/>
        <v>0.5</v>
      </c>
      <c r="P44" s="20">
        <f t="shared" si="45"/>
        <v>8</v>
      </c>
      <c r="Q44" s="20">
        <v>3</v>
      </c>
      <c r="R44" s="21">
        <f t="shared" si="46"/>
        <v>0.375</v>
      </c>
      <c r="S44" s="54"/>
      <c r="T44" s="11"/>
    </row>
    <row r="45" spans="1:26" ht="19.5" customHeight="1">
      <c r="A45" s="11"/>
      <c r="B45" s="45"/>
      <c r="C45" s="16" t="s">
        <v>41</v>
      </c>
      <c r="D45" s="16" t="s">
        <v>87</v>
      </c>
      <c r="E45" s="17">
        <v>18</v>
      </c>
      <c r="F45" s="18">
        <f t="shared" si="39"/>
        <v>0.58064516129032262</v>
      </c>
      <c r="G45" s="17">
        <v>13</v>
      </c>
      <c r="H45" s="18">
        <f t="shared" si="40"/>
        <v>0.41935483870967744</v>
      </c>
      <c r="I45" s="17">
        <f t="shared" si="41"/>
        <v>31</v>
      </c>
      <c r="J45" s="17">
        <v>14</v>
      </c>
      <c r="K45" s="18">
        <f t="shared" si="42"/>
        <v>0.45161290322580644</v>
      </c>
      <c r="L45" s="17">
        <v>7</v>
      </c>
      <c r="M45" s="18">
        <f t="shared" si="43"/>
        <v>0.875</v>
      </c>
      <c r="N45" s="17">
        <v>1</v>
      </c>
      <c r="O45" s="18">
        <f t="shared" si="44"/>
        <v>0.125</v>
      </c>
      <c r="P45" s="17">
        <f t="shared" si="45"/>
        <v>8</v>
      </c>
      <c r="Q45" s="17">
        <v>3</v>
      </c>
      <c r="R45" s="18">
        <f t="shared" si="46"/>
        <v>0.375</v>
      </c>
      <c r="S45" s="54"/>
      <c r="T45" s="11"/>
    </row>
    <row r="46" spans="1:26" ht="19.5" customHeight="1">
      <c r="A46" s="11"/>
      <c r="B46" s="45"/>
      <c r="C46" s="19" t="s">
        <v>42</v>
      </c>
      <c r="D46" s="19" t="s">
        <v>88</v>
      </c>
      <c r="E46" s="20">
        <v>13</v>
      </c>
      <c r="F46" s="21">
        <f t="shared" si="39"/>
        <v>0.68421052631578949</v>
      </c>
      <c r="G46" s="20">
        <v>6</v>
      </c>
      <c r="H46" s="21">
        <f t="shared" si="40"/>
        <v>0.31578947368421051</v>
      </c>
      <c r="I46" s="20">
        <f t="shared" si="41"/>
        <v>19</v>
      </c>
      <c r="J46" s="20">
        <v>4</v>
      </c>
      <c r="K46" s="21">
        <f t="shared" si="42"/>
        <v>0.21052631578947367</v>
      </c>
      <c r="L46" s="20">
        <v>2</v>
      </c>
      <c r="M46" s="21">
        <f t="shared" si="43"/>
        <v>1</v>
      </c>
      <c r="N46" s="20">
        <v>0</v>
      </c>
      <c r="O46" s="21">
        <f t="shared" si="44"/>
        <v>0</v>
      </c>
      <c r="P46" s="20">
        <f t="shared" si="45"/>
        <v>2</v>
      </c>
      <c r="Q46" s="20">
        <v>1</v>
      </c>
      <c r="R46" s="21">
        <f t="shared" si="46"/>
        <v>0.5</v>
      </c>
      <c r="S46" s="54"/>
      <c r="T46" s="11"/>
    </row>
    <row r="47" spans="1:26" s="8" customFormat="1" ht="19.5" customHeight="1">
      <c r="A47" s="48"/>
      <c r="B47" s="49"/>
      <c r="C47" s="16" t="s">
        <v>35</v>
      </c>
      <c r="D47" s="16" t="s">
        <v>112</v>
      </c>
      <c r="E47" s="17">
        <v>13</v>
      </c>
      <c r="F47" s="18">
        <f t="shared" si="39"/>
        <v>0.3611111111111111</v>
      </c>
      <c r="G47" s="17">
        <v>23</v>
      </c>
      <c r="H47" s="18">
        <f t="shared" si="40"/>
        <v>0.63888888888888884</v>
      </c>
      <c r="I47" s="17">
        <f t="shared" si="41"/>
        <v>36</v>
      </c>
      <c r="J47" s="17">
        <v>5</v>
      </c>
      <c r="K47" s="18">
        <f t="shared" si="42"/>
        <v>0.1388888888888889</v>
      </c>
      <c r="L47" s="17">
        <v>4</v>
      </c>
      <c r="M47" s="18">
        <f t="shared" si="43"/>
        <v>0.8</v>
      </c>
      <c r="N47" s="17">
        <v>1</v>
      </c>
      <c r="O47" s="18">
        <f t="shared" si="44"/>
        <v>0.2</v>
      </c>
      <c r="P47" s="17">
        <f t="shared" si="45"/>
        <v>5</v>
      </c>
      <c r="Q47" s="17">
        <v>0</v>
      </c>
      <c r="R47" s="18">
        <f t="shared" si="46"/>
        <v>0</v>
      </c>
      <c r="S47" s="56"/>
      <c r="T47" s="48"/>
      <c r="U47"/>
      <c r="V47"/>
      <c r="W47"/>
      <c r="X47"/>
      <c r="Y47"/>
      <c r="Z47"/>
    </row>
    <row r="48" spans="1:26" ht="19.5" customHeight="1">
      <c r="A48" s="11"/>
      <c r="B48" s="45"/>
      <c r="C48" s="19" t="s">
        <v>43</v>
      </c>
      <c r="D48" s="19" t="s">
        <v>89</v>
      </c>
      <c r="E48" s="20">
        <v>3</v>
      </c>
      <c r="F48" s="21">
        <f t="shared" si="39"/>
        <v>0.10714285714285714</v>
      </c>
      <c r="G48" s="20">
        <v>25</v>
      </c>
      <c r="H48" s="21">
        <f t="shared" si="40"/>
        <v>0.8928571428571429</v>
      </c>
      <c r="I48" s="20">
        <f t="shared" si="41"/>
        <v>28</v>
      </c>
      <c r="J48" s="20">
        <v>13</v>
      </c>
      <c r="K48" s="21">
        <f t="shared" si="42"/>
        <v>0.4642857142857143</v>
      </c>
      <c r="L48" s="20">
        <v>1</v>
      </c>
      <c r="M48" s="21">
        <f t="shared" si="43"/>
        <v>0.25</v>
      </c>
      <c r="N48" s="20">
        <v>3</v>
      </c>
      <c r="O48" s="21">
        <f t="shared" si="44"/>
        <v>0.75</v>
      </c>
      <c r="P48" s="20">
        <f t="shared" si="45"/>
        <v>4</v>
      </c>
      <c r="Q48" s="20">
        <v>2</v>
      </c>
      <c r="R48" s="21">
        <f t="shared" si="46"/>
        <v>0.5</v>
      </c>
      <c r="S48" s="54"/>
      <c r="T48" s="11"/>
    </row>
    <row r="49" spans="1:26" s="8" customFormat="1" ht="19.5" customHeight="1">
      <c r="A49" s="48"/>
      <c r="B49" s="49"/>
      <c r="C49" s="16" t="s">
        <v>44</v>
      </c>
      <c r="D49" s="16" t="s">
        <v>103</v>
      </c>
      <c r="E49" s="17">
        <v>25</v>
      </c>
      <c r="F49" s="18">
        <f t="shared" si="39"/>
        <v>0.26315789473684209</v>
      </c>
      <c r="G49" s="17">
        <v>70</v>
      </c>
      <c r="H49" s="18">
        <f t="shared" si="40"/>
        <v>0.73684210526315785</v>
      </c>
      <c r="I49" s="17">
        <f t="shared" si="41"/>
        <v>95</v>
      </c>
      <c r="J49" s="17">
        <v>36</v>
      </c>
      <c r="K49" s="18">
        <f t="shared" si="42"/>
        <v>0.37894736842105264</v>
      </c>
      <c r="L49" s="17">
        <v>3</v>
      </c>
      <c r="M49" s="18">
        <f t="shared" si="43"/>
        <v>0.1875</v>
      </c>
      <c r="N49" s="17">
        <v>13</v>
      </c>
      <c r="O49" s="18">
        <f t="shared" si="44"/>
        <v>0.8125</v>
      </c>
      <c r="P49" s="17">
        <f t="shared" si="45"/>
        <v>16</v>
      </c>
      <c r="Q49" s="17">
        <v>5</v>
      </c>
      <c r="R49" s="18">
        <f t="shared" si="46"/>
        <v>0.3125</v>
      </c>
      <c r="S49" s="56"/>
      <c r="T49" s="48"/>
      <c r="U49"/>
      <c r="V49"/>
      <c r="W49"/>
      <c r="X49"/>
      <c r="Y49"/>
      <c r="Z49"/>
    </row>
    <row r="50" spans="1:26" ht="18.75" customHeight="1">
      <c r="A50" s="11"/>
      <c r="B50" s="45"/>
      <c r="C50" s="19" t="s">
        <v>36</v>
      </c>
      <c r="D50" s="19" t="s">
        <v>80</v>
      </c>
      <c r="E50" s="20">
        <v>71</v>
      </c>
      <c r="F50" s="21">
        <f t="shared" si="39"/>
        <v>0.398876404494382</v>
      </c>
      <c r="G50" s="20">
        <v>107</v>
      </c>
      <c r="H50" s="21">
        <f t="shared" si="40"/>
        <v>0.601123595505618</v>
      </c>
      <c r="I50" s="20">
        <f t="shared" si="41"/>
        <v>178</v>
      </c>
      <c r="J50" s="20">
        <v>86</v>
      </c>
      <c r="K50" s="21">
        <f t="shared" si="42"/>
        <v>0.48314606741573035</v>
      </c>
      <c r="L50" s="20">
        <v>12</v>
      </c>
      <c r="M50" s="21">
        <f t="shared" si="43"/>
        <v>0.42857142857142855</v>
      </c>
      <c r="N50" s="20">
        <v>16</v>
      </c>
      <c r="O50" s="21">
        <f t="shared" si="44"/>
        <v>0.5714285714285714</v>
      </c>
      <c r="P50" s="20">
        <f t="shared" si="45"/>
        <v>28</v>
      </c>
      <c r="Q50" s="20">
        <v>8</v>
      </c>
      <c r="R50" s="21">
        <f t="shared" si="46"/>
        <v>0.2857142857142857</v>
      </c>
      <c r="S50" s="54"/>
      <c r="T50" s="11"/>
    </row>
    <row r="51" spans="1:26" ht="19.5" customHeight="1">
      <c r="A51" s="11"/>
      <c r="B51" s="45"/>
      <c r="C51" s="16" t="s">
        <v>37</v>
      </c>
      <c r="D51" s="16" t="s">
        <v>102</v>
      </c>
      <c r="E51" s="17">
        <v>46</v>
      </c>
      <c r="F51" s="18">
        <f t="shared" si="39"/>
        <v>0.34586466165413532</v>
      </c>
      <c r="G51" s="17">
        <v>87</v>
      </c>
      <c r="H51" s="18">
        <f t="shared" si="40"/>
        <v>0.65413533834586468</v>
      </c>
      <c r="I51" s="17">
        <f t="shared" si="41"/>
        <v>133</v>
      </c>
      <c r="J51" s="17">
        <v>75</v>
      </c>
      <c r="K51" s="18">
        <f t="shared" si="42"/>
        <v>0.56390977443609025</v>
      </c>
      <c r="L51" s="17">
        <v>7</v>
      </c>
      <c r="M51" s="18">
        <f t="shared" si="43"/>
        <v>0.31818181818181818</v>
      </c>
      <c r="N51" s="17">
        <v>15</v>
      </c>
      <c r="O51" s="18">
        <f t="shared" si="44"/>
        <v>0.68181818181818177</v>
      </c>
      <c r="P51" s="17">
        <f t="shared" si="45"/>
        <v>22</v>
      </c>
      <c r="Q51" s="17">
        <v>2</v>
      </c>
      <c r="R51" s="18">
        <f t="shared" si="46"/>
        <v>9.0909090909090912E-2</v>
      </c>
      <c r="S51" s="54"/>
      <c r="T51" s="11"/>
    </row>
    <row r="52" spans="1:26" ht="19.5" customHeight="1">
      <c r="A52" s="11"/>
      <c r="B52" s="45"/>
      <c r="C52" s="19" t="s">
        <v>38</v>
      </c>
      <c r="D52" s="19" t="s">
        <v>83</v>
      </c>
      <c r="E52" s="20">
        <v>10</v>
      </c>
      <c r="F52" s="21">
        <f t="shared" si="39"/>
        <v>0.37037037037037035</v>
      </c>
      <c r="G52" s="20">
        <v>17</v>
      </c>
      <c r="H52" s="21">
        <f t="shared" si="40"/>
        <v>0.62962962962962965</v>
      </c>
      <c r="I52" s="20">
        <f t="shared" si="41"/>
        <v>27</v>
      </c>
      <c r="J52" s="20">
        <v>4</v>
      </c>
      <c r="K52" s="21">
        <f t="shared" si="42"/>
        <v>0.14814814814814814</v>
      </c>
      <c r="L52" s="20">
        <v>0</v>
      </c>
      <c r="M52" s="21">
        <f t="shared" si="43"/>
        <v>0</v>
      </c>
      <c r="N52" s="20">
        <v>6</v>
      </c>
      <c r="O52" s="21">
        <f t="shared" si="44"/>
        <v>1</v>
      </c>
      <c r="P52" s="20">
        <f t="shared" si="45"/>
        <v>6</v>
      </c>
      <c r="Q52" s="20">
        <v>2</v>
      </c>
      <c r="R52" s="21">
        <f t="shared" si="46"/>
        <v>0.33333333333333331</v>
      </c>
      <c r="S52" s="54"/>
      <c r="T52" s="11"/>
    </row>
    <row r="53" spans="1:26" s="9" customFormat="1" ht="20.100000000000001" customHeight="1">
      <c r="A53" s="50"/>
      <c r="B53" s="51"/>
      <c r="C53" s="94" t="s">
        <v>0</v>
      </c>
      <c r="D53" s="94"/>
      <c r="E53" s="69">
        <f>SUM(E39:E52)</f>
        <v>297</v>
      </c>
      <c r="F53" s="23">
        <f t="shared" ref="F53" si="47">E53/I53</f>
        <v>0.32108108108108108</v>
      </c>
      <c r="G53" s="69">
        <f>SUM(G39:G52)</f>
        <v>628</v>
      </c>
      <c r="H53" s="23">
        <f t="shared" ref="H53" si="48">G53/I53</f>
        <v>0.67891891891891887</v>
      </c>
      <c r="I53" s="69">
        <f>SUM(I39:I52)</f>
        <v>925</v>
      </c>
      <c r="J53" s="69">
        <f>SUM(J39:J52)</f>
        <v>420</v>
      </c>
      <c r="K53" s="23">
        <f t="shared" ref="K53" si="49">J53/I53</f>
        <v>0.45405405405405408</v>
      </c>
      <c r="L53" s="69">
        <f>SUM(L39:L52)</f>
        <v>53</v>
      </c>
      <c r="M53" s="23">
        <f t="shared" ref="M53" si="50">L53/P53</f>
        <v>0.30994152046783624</v>
      </c>
      <c r="N53" s="69">
        <f>SUM(N39:N52)</f>
        <v>118</v>
      </c>
      <c r="O53" s="23">
        <f t="shared" ref="O53" si="51">N53/P53</f>
        <v>0.6900584795321637</v>
      </c>
      <c r="P53" s="69">
        <f>SUM(P39:P52)</f>
        <v>171</v>
      </c>
      <c r="Q53" s="69">
        <f>SUM(Q39:Q52)</f>
        <v>59</v>
      </c>
      <c r="R53" s="23">
        <f t="shared" ref="R53" si="52">Q53/P53</f>
        <v>0.34502923976608185</v>
      </c>
      <c r="S53" s="54"/>
      <c r="T53" s="50"/>
      <c r="U53"/>
      <c r="V53"/>
      <c r="W53"/>
      <c r="X53"/>
      <c r="Y53"/>
      <c r="Z53"/>
    </row>
    <row r="54" spans="1:26" s="8" customFormat="1" ht="20.100000000000001" customHeight="1">
      <c r="A54" s="48"/>
      <c r="B54" s="49"/>
      <c r="C54" s="88" t="s">
        <v>104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56"/>
      <c r="T54" s="48"/>
      <c r="U54"/>
      <c r="V54"/>
      <c r="W54"/>
      <c r="X54"/>
      <c r="Y54"/>
      <c r="Z54"/>
    </row>
    <row r="55" spans="1:26" ht="19.5" customHeight="1">
      <c r="A55" s="11"/>
      <c r="B55" s="45"/>
      <c r="C55" s="16" t="s">
        <v>45</v>
      </c>
      <c r="D55" s="16" t="s">
        <v>90</v>
      </c>
      <c r="E55" s="17">
        <v>25</v>
      </c>
      <c r="F55" s="18">
        <f t="shared" ref="F55:F61" si="53">+E55/$I55</f>
        <v>0.16129032258064516</v>
      </c>
      <c r="G55" s="17">
        <v>130</v>
      </c>
      <c r="H55" s="18">
        <f t="shared" ref="H55:H61" si="54">+G55/$I55</f>
        <v>0.83870967741935487</v>
      </c>
      <c r="I55" s="17">
        <f t="shared" ref="I55:I61" si="55">+G55+E55</f>
        <v>155</v>
      </c>
      <c r="J55" s="17">
        <v>79</v>
      </c>
      <c r="K55" s="18">
        <f t="shared" ref="K55:K61" si="56">+J55/$I55</f>
        <v>0.50967741935483868</v>
      </c>
      <c r="L55" s="17">
        <v>3</v>
      </c>
      <c r="M55" s="18">
        <f t="shared" ref="M55:M61" si="57">+L55/$P55</f>
        <v>0.15</v>
      </c>
      <c r="N55" s="17">
        <v>17</v>
      </c>
      <c r="O55" s="18">
        <f t="shared" ref="O55:O61" si="58">+N55/$P55</f>
        <v>0.85</v>
      </c>
      <c r="P55" s="17">
        <f t="shared" ref="P55:P61" si="59">+N55+L55</f>
        <v>20</v>
      </c>
      <c r="Q55" s="17">
        <v>11</v>
      </c>
      <c r="R55" s="18">
        <f t="shared" ref="R55:R61" si="60">+Q55/$P55</f>
        <v>0.55000000000000004</v>
      </c>
      <c r="S55" s="54"/>
      <c r="T55" s="11"/>
    </row>
    <row r="56" spans="1:26" ht="19.5" customHeight="1">
      <c r="A56" s="11"/>
      <c r="B56" s="45"/>
      <c r="C56" s="19" t="s">
        <v>46</v>
      </c>
      <c r="D56" s="19" t="s">
        <v>91</v>
      </c>
      <c r="E56" s="20">
        <v>13</v>
      </c>
      <c r="F56" s="21">
        <f t="shared" si="53"/>
        <v>0.11711711711711711</v>
      </c>
      <c r="G56" s="20">
        <v>98</v>
      </c>
      <c r="H56" s="21">
        <f t="shared" si="54"/>
        <v>0.88288288288288286</v>
      </c>
      <c r="I56" s="20">
        <f t="shared" si="55"/>
        <v>111</v>
      </c>
      <c r="J56" s="20">
        <v>41</v>
      </c>
      <c r="K56" s="21">
        <f t="shared" si="56"/>
        <v>0.36936936936936937</v>
      </c>
      <c r="L56" s="20">
        <v>4</v>
      </c>
      <c r="M56" s="21">
        <f t="shared" si="57"/>
        <v>0.2</v>
      </c>
      <c r="N56" s="20">
        <v>16</v>
      </c>
      <c r="O56" s="21">
        <f t="shared" si="58"/>
        <v>0.8</v>
      </c>
      <c r="P56" s="20">
        <f t="shared" si="59"/>
        <v>20</v>
      </c>
      <c r="Q56" s="20">
        <v>7</v>
      </c>
      <c r="R56" s="21">
        <f t="shared" si="60"/>
        <v>0.35</v>
      </c>
      <c r="S56" s="54"/>
      <c r="T56" s="11"/>
    </row>
    <row r="57" spans="1:26" ht="19.5" customHeight="1">
      <c r="A57" s="11"/>
      <c r="B57" s="45"/>
      <c r="C57" s="16" t="s">
        <v>48</v>
      </c>
      <c r="D57" s="16" t="s">
        <v>93</v>
      </c>
      <c r="E57" s="17">
        <v>9</v>
      </c>
      <c r="F57" s="18">
        <f t="shared" si="53"/>
        <v>0.15</v>
      </c>
      <c r="G57" s="17">
        <v>51</v>
      </c>
      <c r="H57" s="18">
        <f t="shared" si="54"/>
        <v>0.85</v>
      </c>
      <c r="I57" s="17">
        <f t="shared" si="55"/>
        <v>60</v>
      </c>
      <c r="J57" s="17">
        <v>23</v>
      </c>
      <c r="K57" s="18">
        <f t="shared" si="56"/>
        <v>0.38333333333333336</v>
      </c>
      <c r="L57" s="17">
        <v>2</v>
      </c>
      <c r="M57" s="18">
        <f t="shared" si="57"/>
        <v>0.25</v>
      </c>
      <c r="N57" s="17">
        <v>6</v>
      </c>
      <c r="O57" s="18">
        <f t="shared" si="58"/>
        <v>0.75</v>
      </c>
      <c r="P57" s="17">
        <f t="shared" si="59"/>
        <v>8</v>
      </c>
      <c r="Q57" s="17">
        <v>2</v>
      </c>
      <c r="R57" s="18">
        <f t="shared" si="60"/>
        <v>0.25</v>
      </c>
      <c r="S57" s="54"/>
      <c r="T57" s="11"/>
    </row>
    <row r="58" spans="1:26" ht="19.5" customHeight="1">
      <c r="A58" s="11"/>
      <c r="B58" s="45"/>
      <c r="C58" s="19" t="s">
        <v>48</v>
      </c>
      <c r="D58" s="19" t="s">
        <v>94</v>
      </c>
      <c r="E58" s="20">
        <v>8</v>
      </c>
      <c r="F58" s="21">
        <f t="shared" si="53"/>
        <v>0.16666666666666666</v>
      </c>
      <c r="G58" s="20">
        <v>40</v>
      </c>
      <c r="H58" s="21">
        <f t="shared" si="54"/>
        <v>0.83333333333333337</v>
      </c>
      <c r="I58" s="20">
        <f t="shared" si="55"/>
        <v>48</v>
      </c>
      <c r="J58" s="20">
        <v>20</v>
      </c>
      <c r="K58" s="21">
        <f t="shared" si="56"/>
        <v>0.41666666666666669</v>
      </c>
      <c r="L58" s="20">
        <v>1</v>
      </c>
      <c r="M58" s="21">
        <f t="shared" si="57"/>
        <v>0.1</v>
      </c>
      <c r="N58" s="20">
        <v>9</v>
      </c>
      <c r="O58" s="21">
        <f t="shared" si="58"/>
        <v>0.9</v>
      </c>
      <c r="P58" s="20">
        <f t="shared" si="59"/>
        <v>10</v>
      </c>
      <c r="Q58" s="20">
        <v>5</v>
      </c>
      <c r="R58" s="21">
        <f t="shared" si="60"/>
        <v>0.5</v>
      </c>
      <c r="S58" s="54"/>
      <c r="T58" s="11"/>
    </row>
    <row r="59" spans="1:26" ht="19.5" customHeight="1">
      <c r="A59" s="11"/>
      <c r="B59" s="45"/>
      <c r="C59" s="16" t="s">
        <v>49</v>
      </c>
      <c r="D59" s="16" t="s">
        <v>95</v>
      </c>
      <c r="E59" s="17">
        <v>30</v>
      </c>
      <c r="F59" s="18">
        <f t="shared" si="53"/>
        <v>0.21739130434782608</v>
      </c>
      <c r="G59" s="17">
        <v>108</v>
      </c>
      <c r="H59" s="18">
        <f t="shared" si="54"/>
        <v>0.78260869565217395</v>
      </c>
      <c r="I59" s="17">
        <f t="shared" si="55"/>
        <v>138</v>
      </c>
      <c r="J59" s="17">
        <v>64</v>
      </c>
      <c r="K59" s="18">
        <f t="shared" si="56"/>
        <v>0.46376811594202899</v>
      </c>
      <c r="L59" s="17">
        <v>3</v>
      </c>
      <c r="M59" s="18">
        <f t="shared" si="57"/>
        <v>0.23076923076923078</v>
      </c>
      <c r="N59" s="17">
        <v>10</v>
      </c>
      <c r="O59" s="18">
        <f t="shared" si="58"/>
        <v>0.76923076923076927</v>
      </c>
      <c r="P59" s="17">
        <f t="shared" si="59"/>
        <v>13</v>
      </c>
      <c r="Q59" s="17">
        <v>7</v>
      </c>
      <c r="R59" s="18">
        <f t="shared" si="60"/>
        <v>0.53846153846153844</v>
      </c>
      <c r="S59" s="54"/>
      <c r="T59" s="11"/>
    </row>
    <row r="60" spans="1:26" ht="19.5" customHeight="1">
      <c r="A60" s="11"/>
      <c r="B60" s="45"/>
      <c r="C60" s="19" t="s">
        <v>50</v>
      </c>
      <c r="D60" s="19" t="s">
        <v>96</v>
      </c>
      <c r="E60" s="20">
        <v>15</v>
      </c>
      <c r="F60" s="21">
        <f t="shared" si="53"/>
        <v>0.28301886792452829</v>
      </c>
      <c r="G60" s="20">
        <v>38</v>
      </c>
      <c r="H60" s="21">
        <f t="shared" si="54"/>
        <v>0.71698113207547165</v>
      </c>
      <c r="I60" s="20">
        <f t="shared" si="55"/>
        <v>53</v>
      </c>
      <c r="J60" s="20">
        <v>29</v>
      </c>
      <c r="K60" s="21">
        <f t="shared" si="56"/>
        <v>0.54716981132075471</v>
      </c>
      <c r="L60" s="20">
        <v>1</v>
      </c>
      <c r="M60" s="21">
        <f t="shared" si="57"/>
        <v>0.1</v>
      </c>
      <c r="N60" s="20">
        <v>9</v>
      </c>
      <c r="O60" s="21">
        <f t="shared" si="58"/>
        <v>0.9</v>
      </c>
      <c r="P60" s="20">
        <f t="shared" si="59"/>
        <v>10</v>
      </c>
      <c r="Q60" s="20">
        <v>6</v>
      </c>
      <c r="R60" s="21">
        <f t="shared" si="60"/>
        <v>0.6</v>
      </c>
      <c r="S60" s="54"/>
      <c r="T60" s="11"/>
    </row>
    <row r="61" spans="1:26" ht="30" customHeight="1">
      <c r="A61" s="11"/>
      <c r="B61" s="45"/>
      <c r="C61" s="16" t="s">
        <v>110</v>
      </c>
      <c r="D61" s="16" t="s">
        <v>111</v>
      </c>
      <c r="E61" s="17">
        <v>0</v>
      </c>
      <c r="F61" s="18">
        <f t="shared" si="53"/>
        <v>0</v>
      </c>
      <c r="G61" s="17">
        <v>2</v>
      </c>
      <c r="H61" s="18">
        <f t="shared" si="54"/>
        <v>1</v>
      </c>
      <c r="I61" s="17">
        <f t="shared" si="55"/>
        <v>2</v>
      </c>
      <c r="J61" s="17">
        <v>2</v>
      </c>
      <c r="K61" s="18">
        <f t="shared" si="56"/>
        <v>1</v>
      </c>
      <c r="L61" s="17">
        <v>0</v>
      </c>
      <c r="M61" s="18">
        <f t="shared" si="57"/>
        <v>0</v>
      </c>
      <c r="N61" s="17">
        <v>2</v>
      </c>
      <c r="O61" s="18">
        <f t="shared" si="58"/>
        <v>1</v>
      </c>
      <c r="P61" s="17">
        <f t="shared" si="59"/>
        <v>2</v>
      </c>
      <c r="Q61" s="17">
        <v>2</v>
      </c>
      <c r="R61" s="18">
        <f t="shared" si="60"/>
        <v>1</v>
      </c>
      <c r="S61" s="54"/>
      <c r="T61" s="11"/>
    </row>
    <row r="62" spans="1:26" ht="20.100000000000001" customHeight="1">
      <c r="A62" s="11"/>
      <c r="B62" s="45"/>
      <c r="C62" s="86" t="s">
        <v>0</v>
      </c>
      <c r="D62" s="86"/>
      <c r="E62" s="70">
        <f>SUM(E55:E61)</f>
        <v>100</v>
      </c>
      <c r="F62" s="22">
        <f t="shared" ref="F62:F63" si="61">E62/I62</f>
        <v>0.17636684303350969</v>
      </c>
      <c r="G62" s="70">
        <f>SUM(G55:G61)</f>
        <v>467</v>
      </c>
      <c r="H62" s="22">
        <f>G62/I62</f>
        <v>0.82363315696649031</v>
      </c>
      <c r="I62" s="70">
        <f>SUM(I55:I61)</f>
        <v>567</v>
      </c>
      <c r="J62" s="70">
        <f>SUM(J55:J61)</f>
        <v>258</v>
      </c>
      <c r="K62" s="22">
        <f t="shared" ref="K62:K63" si="62">J62/I62</f>
        <v>0.455026455026455</v>
      </c>
      <c r="L62" s="70">
        <f>SUM(L55:L61)</f>
        <v>14</v>
      </c>
      <c r="M62" s="22">
        <f t="shared" ref="M62:M63" si="63">L62/P62</f>
        <v>0.16867469879518071</v>
      </c>
      <c r="N62" s="70">
        <f>SUM(N55:N61)</f>
        <v>69</v>
      </c>
      <c r="O62" s="22">
        <f t="shared" ref="O62:O63" si="64">N62/P62</f>
        <v>0.83132530120481929</v>
      </c>
      <c r="P62" s="70">
        <f>SUM(P55:P61)</f>
        <v>83</v>
      </c>
      <c r="Q62" s="70">
        <f>SUM(Q55:Q61)</f>
        <v>40</v>
      </c>
      <c r="R62" s="22">
        <f t="shared" ref="R62:R63" si="65">Q62/P62</f>
        <v>0.48192771084337349</v>
      </c>
      <c r="S62" s="54"/>
      <c r="T62" s="11"/>
    </row>
    <row r="63" spans="1:26" ht="20.100000000000001" customHeight="1">
      <c r="A63" s="11"/>
      <c r="B63" s="45"/>
      <c r="C63" s="87" t="s">
        <v>4</v>
      </c>
      <c r="D63" s="87"/>
      <c r="E63" s="83">
        <f>E62+E53+E37+E26+E16</f>
        <v>951</v>
      </c>
      <c r="F63" s="24">
        <f t="shared" si="61"/>
        <v>0.317</v>
      </c>
      <c r="G63" s="82">
        <f>G62+G53+G37+G26+G16</f>
        <v>2049</v>
      </c>
      <c r="H63" s="24">
        <f t="shared" ref="H62:H63" si="66">G63/I63</f>
        <v>0.68300000000000005</v>
      </c>
      <c r="I63" s="82">
        <f>I62+I53+I37+I26+I16</f>
        <v>3000</v>
      </c>
      <c r="J63" s="82">
        <f>J62+J53+J37+J26+J16</f>
        <v>1472</v>
      </c>
      <c r="K63" s="24">
        <f t="shared" si="62"/>
        <v>0.49066666666666664</v>
      </c>
      <c r="L63" s="82">
        <f>L62+L53+L37+L26+L16</f>
        <v>197</v>
      </c>
      <c r="M63" s="24">
        <f t="shared" si="63"/>
        <v>0.32615894039735099</v>
      </c>
      <c r="N63" s="82">
        <f>N62+N53+N37+N26+N16</f>
        <v>407</v>
      </c>
      <c r="O63" s="24">
        <f t="shared" si="64"/>
        <v>0.67384105960264906</v>
      </c>
      <c r="P63" s="82">
        <f>P62+P53+P37+P26+P16</f>
        <v>604</v>
      </c>
      <c r="Q63" s="82">
        <f>Q62+Q53+Q37+Q26+Q16</f>
        <v>280</v>
      </c>
      <c r="R63" s="24">
        <f t="shared" si="65"/>
        <v>0.46357615894039733</v>
      </c>
      <c r="S63" s="57"/>
      <c r="T63" s="11"/>
    </row>
    <row r="64" spans="1:26">
      <c r="A64" s="11"/>
      <c r="B64" s="45"/>
      <c r="C64" s="84" t="s">
        <v>107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57"/>
      <c r="T64" s="11"/>
    </row>
    <row r="65" spans="1:26" ht="3.95" customHeight="1">
      <c r="A65" s="11"/>
      <c r="B65" s="52"/>
      <c r="C65" s="25"/>
      <c r="D65" s="26"/>
      <c r="E65" s="27"/>
      <c r="F65" s="27"/>
      <c r="G65" s="27"/>
      <c r="H65" s="28"/>
      <c r="I65" s="28"/>
      <c r="J65" s="28"/>
      <c r="K65" s="28"/>
      <c r="L65" s="29"/>
      <c r="M65" s="29"/>
      <c r="N65" s="29"/>
      <c r="O65" s="29"/>
      <c r="P65" s="29"/>
      <c r="Q65" s="30"/>
      <c r="R65" s="30"/>
      <c r="S65" s="58"/>
      <c r="T65" s="11"/>
    </row>
    <row r="66" spans="1:26" s="10" customFormat="1">
      <c r="B66" s="33"/>
      <c r="C66" s="59"/>
      <c r="D66" s="31"/>
      <c r="E66" s="32"/>
      <c r="F66" s="32"/>
      <c r="G66" s="32"/>
      <c r="H66" s="33"/>
      <c r="I66" s="33"/>
      <c r="J66" s="33"/>
      <c r="K66" s="33"/>
      <c r="L66" s="33"/>
      <c r="M66" s="33"/>
      <c r="N66" s="33"/>
      <c r="O66" s="32"/>
      <c r="P66" s="32"/>
      <c r="U66"/>
      <c r="V66"/>
      <c r="W66"/>
      <c r="X66"/>
      <c r="Y66"/>
      <c r="Z66"/>
    </row>
    <row r="67" spans="1:26" s="71" customFormat="1">
      <c r="C67" s="72"/>
      <c r="D67" s="73"/>
      <c r="E67" s="74"/>
      <c r="F67" s="74"/>
      <c r="G67" s="74"/>
      <c r="O67" s="74"/>
      <c r="P67" s="74"/>
      <c r="U67"/>
      <c r="V67"/>
      <c r="W67"/>
      <c r="X67"/>
      <c r="Y67"/>
      <c r="Z67"/>
    </row>
    <row r="68" spans="1:26" s="33" customFormat="1">
      <c r="C68" s="59"/>
      <c r="D68" s="31"/>
      <c r="E68" s="32"/>
      <c r="F68" s="32"/>
      <c r="G68" s="32"/>
      <c r="O68" s="32"/>
      <c r="P68" s="32"/>
      <c r="U68"/>
      <c r="V68"/>
      <c r="W68"/>
      <c r="X68"/>
      <c r="Y68"/>
      <c r="Z68"/>
    </row>
    <row r="69" spans="1:26" s="33" customFormat="1">
      <c r="C69" s="59"/>
      <c r="D69" s="34" t="s">
        <v>13</v>
      </c>
      <c r="E69" s="32"/>
      <c r="F69" s="32"/>
      <c r="O69" s="32"/>
      <c r="P69" s="32"/>
      <c r="U69"/>
      <c r="V69"/>
      <c r="W69"/>
      <c r="X69"/>
      <c r="Y69"/>
      <c r="Z69"/>
    </row>
    <row r="70" spans="1:26" s="33" customFormat="1">
      <c r="C70" s="59"/>
      <c r="D70" s="35"/>
      <c r="E70" s="36" t="s">
        <v>1</v>
      </c>
      <c r="F70" s="36" t="s">
        <v>5</v>
      </c>
      <c r="G70" s="36" t="s">
        <v>3</v>
      </c>
      <c r="H70" s="36"/>
      <c r="I70" s="37"/>
      <c r="J70" s="36" t="s">
        <v>1</v>
      </c>
      <c r="K70" s="36" t="s">
        <v>5</v>
      </c>
      <c r="L70" s="36"/>
      <c r="M70" s="37"/>
      <c r="N70" s="36"/>
      <c r="O70" s="36" t="s">
        <v>1</v>
      </c>
      <c r="P70" s="36" t="s">
        <v>5</v>
      </c>
      <c r="Q70" s="37"/>
      <c r="U70"/>
      <c r="V70"/>
      <c r="W70"/>
      <c r="X70"/>
      <c r="Y70"/>
      <c r="Z70"/>
    </row>
    <row r="71" spans="1:26" s="33" customFormat="1" ht="19.5">
      <c r="C71" s="59"/>
      <c r="D71" s="38" t="s">
        <v>6</v>
      </c>
      <c r="E71" s="39">
        <v>81</v>
      </c>
      <c r="F71" s="39">
        <v>171</v>
      </c>
      <c r="G71" s="39">
        <f t="shared" ref="G71:G77" si="67">E71+F71</f>
        <v>252</v>
      </c>
      <c r="H71" s="37"/>
      <c r="I71" s="37" t="s">
        <v>6</v>
      </c>
      <c r="J71" s="40">
        <f>E71/(E71+F71)</f>
        <v>0.32142857142857145</v>
      </c>
      <c r="K71" s="40">
        <f t="shared" ref="K71:K78" si="68">F71/(F71+E71)</f>
        <v>0.6785714285714286</v>
      </c>
      <c r="L71" s="40"/>
      <c r="M71" s="36"/>
      <c r="N71" s="37" t="s">
        <v>6</v>
      </c>
      <c r="O71" s="39">
        <f>E71</f>
        <v>81</v>
      </c>
      <c r="P71" s="41">
        <f>-F71</f>
        <v>-171</v>
      </c>
      <c r="Q71" s="42"/>
      <c r="U71"/>
      <c r="V71"/>
      <c r="W71"/>
      <c r="X71"/>
      <c r="Y71"/>
      <c r="Z71"/>
    </row>
    <row r="72" spans="1:26" s="33" customFormat="1">
      <c r="C72" s="59"/>
      <c r="D72" s="38" t="s">
        <v>7</v>
      </c>
      <c r="E72" s="39">
        <v>327</v>
      </c>
      <c r="F72" s="39">
        <v>646</v>
      </c>
      <c r="G72" s="39">
        <f t="shared" si="67"/>
        <v>973</v>
      </c>
      <c r="H72" s="37"/>
      <c r="I72" s="37" t="s">
        <v>7</v>
      </c>
      <c r="J72" s="40">
        <f t="shared" ref="J72:J78" si="69">E72/(E72+F72)</f>
        <v>0.33607399794450155</v>
      </c>
      <c r="K72" s="40">
        <f t="shared" si="68"/>
        <v>0.66392600205549845</v>
      </c>
      <c r="L72" s="40"/>
      <c r="M72" s="36"/>
      <c r="N72" s="37" t="s">
        <v>7</v>
      </c>
      <c r="O72" s="39">
        <f t="shared" ref="O72:O77" si="70">E72</f>
        <v>327</v>
      </c>
      <c r="P72" s="41">
        <f t="shared" ref="P72:P77" si="71">-F72</f>
        <v>-646</v>
      </c>
      <c r="Q72" s="37"/>
      <c r="U72"/>
      <c r="V72"/>
      <c r="W72"/>
      <c r="X72"/>
      <c r="Y72"/>
      <c r="Z72"/>
    </row>
    <row r="73" spans="1:26" s="33" customFormat="1">
      <c r="C73" s="59"/>
      <c r="D73" s="38" t="s">
        <v>8</v>
      </c>
      <c r="E73" s="39">
        <v>256</v>
      </c>
      <c r="F73" s="39">
        <v>524</v>
      </c>
      <c r="G73" s="39">
        <f t="shared" si="67"/>
        <v>780</v>
      </c>
      <c r="H73" s="37"/>
      <c r="I73" s="37" t="s">
        <v>8</v>
      </c>
      <c r="J73" s="40">
        <f t="shared" si="69"/>
        <v>0.3282051282051282</v>
      </c>
      <c r="K73" s="40">
        <f t="shared" si="68"/>
        <v>0.67179487179487174</v>
      </c>
      <c r="L73" s="40"/>
      <c r="M73" s="36"/>
      <c r="N73" s="37" t="s">
        <v>8</v>
      </c>
      <c r="O73" s="39">
        <f t="shared" si="70"/>
        <v>256</v>
      </c>
      <c r="P73" s="41">
        <f t="shared" si="71"/>
        <v>-524</v>
      </c>
      <c r="Q73" s="37"/>
      <c r="U73"/>
      <c r="V73"/>
      <c r="W73"/>
      <c r="X73"/>
      <c r="Y73"/>
      <c r="Z73"/>
    </row>
    <row r="74" spans="1:26" s="33" customFormat="1">
      <c r="C74" s="59"/>
      <c r="D74" s="38" t="s">
        <v>9</v>
      </c>
      <c r="E74" s="39">
        <v>143</v>
      </c>
      <c r="F74" s="39">
        <v>312</v>
      </c>
      <c r="G74" s="39">
        <f t="shared" si="67"/>
        <v>455</v>
      </c>
      <c r="H74" s="37"/>
      <c r="I74" s="37" t="s">
        <v>9</v>
      </c>
      <c r="J74" s="40">
        <f t="shared" si="69"/>
        <v>0.31428571428571428</v>
      </c>
      <c r="K74" s="40">
        <f t="shared" si="68"/>
        <v>0.68571428571428572</v>
      </c>
      <c r="L74" s="40"/>
      <c r="M74" s="36"/>
      <c r="N74" s="37" t="s">
        <v>9</v>
      </c>
      <c r="O74" s="39">
        <f t="shared" si="70"/>
        <v>143</v>
      </c>
      <c r="P74" s="41">
        <f t="shared" si="71"/>
        <v>-312</v>
      </c>
      <c r="Q74" s="37"/>
      <c r="U74"/>
      <c r="V74"/>
      <c r="W74"/>
      <c r="X74"/>
      <c r="Y74"/>
      <c r="Z74"/>
    </row>
    <row r="75" spans="1:26" s="33" customFormat="1">
      <c r="C75" s="59"/>
      <c r="D75" s="38" t="s">
        <v>10</v>
      </c>
      <c r="E75" s="39">
        <v>66</v>
      </c>
      <c r="F75" s="39">
        <v>159</v>
      </c>
      <c r="G75" s="39">
        <f t="shared" si="67"/>
        <v>225</v>
      </c>
      <c r="H75" s="37"/>
      <c r="I75" s="37" t="s">
        <v>10</v>
      </c>
      <c r="J75" s="40">
        <f t="shared" si="69"/>
        <v>0.29333333333333333</v>
      </c>
      <c r="K75" s="40">
        <f t="shared" si="68"/>
        <v>0.70666666666666667</v>
      </c>
      <c r="L75" s="40"/>
      <c r="M75" s="36"/>
      <c r="N75" s="37" t="s">
        <v>10</v>
      </c>
      <c r="O75" s="39">
        <f t="shared" si="70"/>
        <v>66</v>
      </c>
      <c r="P75" s="41">
        <f t="shared" si="71"/>
        <v>-159</v>
      </c>
      <c r="Q75" s="37"/>
      <c r="U75"/>
      <c r="V75"/>
      <c r="W75"/>
      <c r="X75"/>
      <c r="Y75"/>
      <c r="Z75"/>
    </row>
    <row r="76" spans="1:26" s="33" customFormat="1">
      <c r="C76" s="59"/>
      <c r="D76" s="38" t="s">
        <v>11</v>
      </c>
      <c r="E76" s="39">
        <v>46</v>
      </c>
      <c r="F76" s="39">
        <v>105</v>
      </c>
      <c r="G76" s="39">
        <f t="shared" si="67"/>
        <v>151</v>
      </c>
      <c r="H76" s="37"/>
      <c r="I76" s="37" t="s">
        <v>11</v>
      </c>
      <c r="J76" s="40">
        <f t="shared" si="69"/>
        <v>0.30463576158940397</v>
      </c>
      <c r="K76" s="40">
        <f t="shared" si="68"/>
        <v>0.69536423841059603</v>
      </c>
      <c r="L76" s="40"/>
      <c r="M76" s="36"/>
      <c r="N76" s="37" t="s">
        <v>11</v>
      </c>
      <c r="O76" s="39">
        <f t="shared" si="70"/>
        <v>46</v>
      </c>
      <c r="P76" s="41">
        <f t="shared" si="71"/>
        <v>-105</v>
      </c>
      <c r="Q76" s="37"/>
      <c r="U76"/>
      <c r="V76"/>
      <c r="W76"/>
      <c r="X76"/>
      <c r="Y76"/>
      <c r="Z76"/>
    </row>
    <row r="77" spans="1:26" s="33" customFormat="1">
      <c r="C77" s="59"/>
      <c r="D77" s="38" t="s">
        <v>12</v>
      </c>
      <c r="E77" s="39">
        <v>32</v>
      </c>
      <c r="F77" s="39">
        <v>132</v>
      </c>
      <c r="G77" s="39">
        <f t="shared" si="67"/>
        <v>164</v>
      </c>
      <c r="H77" s="37"/>
      <c r="I77" s="37" t="s">
        <v>12</v>
      </c>
      <c r="J77" s="40">
        <f t="shared" si="69"/>
        <v>0.1951219512195122</v>
      </c>
      <c r="K77" s="40">
        <f t="shared" si="68"/>
        <v>0.80487804878048785</v>
      </c>
      <c r="L77" s="40"/>
      <c r="M77" s="36"/>
      <c r="N77" s="37" t="s">
        <v>12</v>
      </c>
      <c r="O77" s="39">
        <f t="shared" si="70"/>
        <v>32</v>
      </c>
      <c r="P77" s="41">
        <f t="shared" si="71"/>
        <v>-132</v>
      </c>
      <c r="Q77" s="37"/>
      <c r="U77"/>
      <c r="V77"/>
      <c r="W77"/>
      <c r="X77"/>
      <c r="Y77"/>
      <c r="Z77"/>
    </row>
    <row r="78" spans="1:26" s="33" customFormat="1">
      <c r="C78" s="59"/>
      <c r="D78" s="35"/>
      <c r="E78" s="43">
        <f>SUM(E71:E77)</f>
        <v>951</v>
      </c>
      <c r="F78" s="43">
        <f>SUM(F71:F77)</f>
        <v>2049</v>
      </c>
      <c r="G78" s="43">
        <f>SUM(G71:G77)</f>
        <v>3000</v>
      </c>
      <c r="H78" s="37"/>
      <c r="I78" s="37"/>
      <c r="J78" s="40">
        <f t="shared" si="69"/>
        <v>0.317</v>
      </c>
      <c r="K78" s="40">
        <f t="shared" si="68"/>
        <v>0.68300000000000005</v>
      </c>
      <c r="L78" s="40"/>
      <c r="M78" s="37"/>
      <c r="N78" s="37"/>
      <c r="O78" s="39">
        <f>SUM(O71:O77)</f>
        <v>951</v>
      </c>
      <c r="P78" s="39">
        <f>SUM(P71:P77)</f>
        <v>-2049</v>
      </c>
      <c r="Q78" s="37"/>
      <c r="U78"/>
      <c r="V78"/>
      <c r="W78"/>
      <c r="X78"/>
      <c r="Y78"/>
      <c r="Z78"/>
    </row>
    <row r="79" spans="1:26" s="33" customFormat="1">
      <c r="C79" s="59"/>
      <c r="D79" s="35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U79"/>
      <c r="V79"/>
      <c r="W79"/>
      <c r="X79"/>
      <c r="Y79"/>
      <c r="Z79"/>
    </row>
    <row r="80" spans="1:26" s="33" customFormat="1">
      <c r="C80" s="59"/>
      <c r="D80" s="31"/>
      <c r="E80" s="32"/>
      <c r="F80" s="32"/>
      <c r="G80" s="32"/>
      <c r="O80" s="32"/>
      <c r="P80" s="32"/>
      <c r="U80"/>
      <c r="V80"/>
      <c r="W80"/>
      <c r="X80"/>
      <c r="Y80"/>
      <c r="Z80"/>
    </row>
    <row r="81" spans="2:26" s="33" customFormat="1">
      <c r="C81" s="59"/>
      <c r="D81" s="31"/>
      <c r="E81" s="32"/>
      <c r="F81" s="32"/>
      <c r="G81" s="32"/>
      <c r="O81" s="32"/>
      <c r="P81" s="32"/>
      <c r="U81"/>
      <c r="V81"/>
      <c r="W81"/>
      <c r="X81"/>
      <c r="Y81"/>
      <c r="Z81"/>
    </row>
    <row r="82" spans="2:26" s="60" customFormat="1">
      <c r="C82" s="61"/>
      <c r="D82" s="62"/>
      <c r="E82" s="63"/>
      <c r="F82" s="63"/>
      <c r="G82" s="63"/>
      <c r="O82" s="63"/>
      <c r="P82" s="63"/>
      <c r="U82"/>
      <c r="V82"/>
      <c r="W82"/>
      <c r="X82"/>
      <c r="Y82"/>
      <c r="Z82"/>
    </row>
    <row r="83" spans="2:26" s="60" customFormat="1">
      <c r="C83" s="61"/>
      <c r="D83" s="62"/>
      <c r="E83" s="63"/>
      <c r="F83" s="63"/>
      <c r="G83" s="63"/>
      <c r="O83" s="63"/>
      <c r="P83" s="63"/>
      <c r="U83"/>
      <c r="V83"/>
      <c r="W83"/>
      <c r="X83"/>
      <c r="Y83"/>
      <c r="Z83"/>
    </row>
    <row r="84" spans="2:26" s="60" customFormat="1">
      <c r="C84" s="61"/>
      <c r="D84" s="62"/>
      <c r="E84" s="63"/>
      <c r="F84" s="63"/>
      <c r="G84" s="63"/>
      <c r="O84" s="63"/>
      <c r="P84" s="63"/>
      <c r="U84"/>
      <c r="V84"/>
      <c r="W84"/>
      <c r="X84"/>
      <c r="Y84"/>
      <c r="Z84"/>
    </row>
    <row r="85" spans="2:26" s="75" customFormat="1">
      <c r="C85" s="76"/>
      <c r="D85" s="77"/>
      <c r="E85" s="78"/>
      <c r="F85" s="78"/>
      <c r="G85" s="78"/>
      <c r="O85" s="78"/>
      <c r="P85" s="78"/>
      <c r="U85"/>
      <c r="V85"/>
      <c r="W85"/>
      <c r="X85"/>
      <c r="Y85"/>
      <c r="Z85"/>
    </row>
    <row r="86" spans="2:26" s="75" customFormat="1">
      <c r="C86" s="76"/>
      <c r="D86" s="77"/>
      <c r="E86" s="78"/>
      <c r="F86" s="78"/>
      <c r="G86" s="78"/>
      <c r="O86" s="78"/>
      <c r="P86" s="78"/>
      <c r="U86"/>
      <c r="V86"/>
      <c r="W86"/>
      <c r="X86"/>
      <c r="Y86"/>
      <c r="Z86"/>
    </row>
    <row r="87" spans="2:26" s="75" customFormat="1">
      <c r="C87" s="76"/>
      <c r="D87" s="77"/>
      <c r="E87" s="78"/>
      <c r="F87" s="78"/>
      <c r="G87" s="78"/>
      <c r="O87" s="78"/>
      <c r="P87" s="78"/>
      <c r="U87"/>
      <c r="V87"/>
      <c r="W87"/>
      <c r="X87"/>
      <c r="Y87"/>
      <c r="Z87"/>
    </row>
    <row r="88" spans="2:26" s="75" customFormat="1">
      <c r="C88" s="76"/>
      <c r="D88" s="77"/>
      <c r="E88" s="78"/>
      <c r="F88" s="78"/>
      <c r="G88" s="78"/>
      <c r="O88" s="78"/>
      <c r="P88" s="78"/>
      <c r="U88"/>
      <c r="V88"/>
      <c r="W88"/>
      <c r="X88"/>
      <c r="Y88"/>
      <c r="Z88"/>
    </row>
    <row r="89" spans="2:26" s="75" customFormat="1">
      <c r="C89" s="76"/>
      <c r="D89" s="77"/>
      <c r="E89" s="78"/>
      <c r="F89" s="78"/>
      <c r="G89" s="78"/>
      <c r="O89" s="78"/>
      <c r="P89" s="78"/>
      <c r="U89"/>
      <c r="V89"/>
      <c r="W89"/>
      <c r="X89"/>
      <c r="Y89"/>
      <c r="Z89"/>
    </row>
    <row r="90" spans="2:26" s="79" customFormat="1">
      <c r="C90" s="80"/>
      <c r="D90" s="81"/>
      <c r="U90"/>
      <c r="V90"/>
      <c r="W90"/>
      <c r="X90"/>
      <c r="Y90"/>
      <c r="Z90"/>
    </row>
    <row r="91" spans="2:26">
      <c r="B91" s="64"/>
      <c r="C91" s="65"/>
      <c r="D91" s="66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</row>
  </sheetData>
  <sortState ref="C41:R53">
    <sortCondition ref="C41:C53"/>
  </sortState>
  <mergeCells count="18">
    <mergeCell ref="C26:D26"/>
    <mergeCell ref="C27:R27"/>
    <mergeCell ref="C38:R38"/>
    <mergeCell ref="C53:D53"/>
    <mergeCell ref="L6:R6"/>
    <mergeCell ref="C8:R8"/>
    <mergeCell ref="C17:R17"/>
    <mergeCell ref="C16:D16"/>
    <mergeCell ref="C1:D1"/>
    <mergeCell ref="C2:P2"/>
    <mergeCell ref="D6:D7"/>
    <mergeCell ref="C6:C7"/>
    <mergeCell ref="E6:K6"/>
    <mergeCell ref="C64:R64"/>
    <mergeCell ref="C37:D37"/>
    <mergeCell ref="C62:D62"/>
    <mergeCell ref="C63:D63"/>
    <mergeCell ref="C54:R54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9" fitToHeight="2" orientation="landscape" r:id="rId1"/>
  <headerFooter alignWithMargins="0"/>
  <rowBreaks count="1" manualBreakCount="1">
    <brk id="53" max="18" man="1"/>
  </rowBreaks>
  <colBreaks count="1" manualBreakCount="1">
    <brk id="19" max="9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1.3.5.2</vt:lpstr>
      <vt:lpstr>'1.3.5.2'!_1Àrea_d_impressió</vt:lpstr>
      <vt:lpstr>'1.3.5.2'!Àrea_d'impressió</vt:lpstr>
      <vt:lpstr>'1.3.5.2'!Títols_per_imprimir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UPCnet</cp:lastModifiedBy>
  <cp:lastPrinted>2010-01-25T13:00:45Z</cp:lastPrinted>
  <dcterms:created xsi:type="dcterms:W3CDTF">2004-04-19T15:08:51Z</dcterms:created>
  <dcterms:modified xsi:type="dcterms:W3CDTF">2011-07-29T07:48:31Z</dcterms:modified>
</cp:coreProperties>
</file>