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0" yWindow="5655" windowWidth="19200" windowHeight="6420"/>
  </bookViews>
  <sheets>
    <sheet name="1324" sheetId="1" r:id="rId1"/>
  </sheets>
  <definedNames>
    <definedName name="_xlnm.Print_Area" localSheetId="0">'1324'!$A$1:$J$257</definedName>
  </definedNames>
  <calcPr calcId="145621"/>
</workbook>
</file>

<file path=xl/calcChain.xml><?xml version="1.0" encoding="utf-8"?>
<calcChain xmlns="http://schemas.openxmlformats.org/spreadsheetml/2006/main">
  <c r="G16" i="1" l="1"/>
  <c r="E12" i="1"/>
  <c r="G47" i="1" l="1"/>
  <c r="F45" i="1"/>
  <c r="E47" i="1"/>
  <c r="I46" i="1"/>
  <c r="H46" i="1" s="1"/>
  <c r="I45" i="1"/>
  <c r="I47" i="1" s="1"/>
  <c r="F47" i="1" s="1"/>
  <c r="I237" i="1"/>
  <c r="H237" i="1" s="1"/>
  <c r="I231" i="1"/>
  <c r="F231" i="1" s="1"/>
  <c r="G184" i="1"/>
  <c r="E184" i="1"/>
  <c r="I183" i="1"/>
  <c r="H183" i="1" s="1"/>
  <c r="I182" i="1"/>
  <c r="H182" i="1" s="1"/>
  <c r="I181" i="1"/>
  <c r="H181" i="1" s="1"/>
  <c r="I180" i="1"/>
  <c r="H180" i="1" s="1"/>
  <c r="I179" i="1"/>
  <c r="H179" i="1" s="1"/>
  <c r="I178" i="1"/>
  <c r="H178" i="1" s="1"/>
  <c r="I113" i="1"/>
  <c r="H113" i="1" s="1"/>
  <c r="I174" i="1"/>
  <c r="H174" i="1" s="1"/>
  <c r="I163" i="1"/>
  <c r="H163" i="1" s="1"/>
  <c r="I164" i="1"/>
  <c r="H164" i="1" s="1"/>
  <c r="I156" i="1"/>
  <c r="H156" i="1" s="1"/>
  <c r="I152" i="1"/>
  <c r="H152" i="1" s="1"/>
  <c r="I144" i="1"/>
  <c r="H144" i="1" s="1"/>
  <c r="G145" i="1"/>
  <c r="E145" i="1"/>
  <c r="I140" i="1"/>
  <c r="H140" i="1" s="1"/>
  <c r="I139" i="1"/>
  <c r="H139" i="1" s="1"/>
  <c r="I137" i="1"/>
  <c r="H137" i="1" s="1"/>
  <c r="G136" i="1"/>
  <c r="E136" i="1"/>
  <c r="I135" i="1"/>
  <c r="H135" i="1" s="1"/>
  <c r="I134" i="1"/>
  <c r="H134" i="1" s="1"/>
  <c r="I133" i="1"/>
  <c r="H133" i="1" s="1"/>
  <c r="I132" i="1"/>
  <c r="H132" i="1" s="1"/>
  <c r="I129" i="1"/>
  <c r="H129" i="1" s="1"/>
  <c r="G131" i="1"/>
  <c r="E131" i="1"/>
  <c r="I130" i="1"/>
  <c r="H130" i="1" s="1"/>
  <c r="I128" i="1"/>
  <c r="H128" i="1" s="1"/>
  <c r="G127" i="1"/>
  <c r="E127" i="1"/>
  <c r="I126" i="1"/>
  <c r="H126" i="1" s="1"/>
  <c r="I125" i="1"/>
  <c r="H125" i="1" s="1"/>
  <c r="I124" i="1"/>
  <c r="H124" i="1" s="1"/>
  <c r="I121" i="1"/>
  <c r="H121" i="1" s="1"/>
  <c r="I120" i="1"/>
  <c r="H120" i="1" s="1"/>
  <c r="I119" i="1"/>
  <c r="H119" i="1" s="1"/>
  <c r="G117" i="1"/>
  <c r="E117" i="1"/>
  <c r="I115" i="1"/>
  <c r="H115" i="1" s="1"/>
  <c r="I116" i="1"/>
  <c r="H116" i="1" s="1"/>
  <c r="I114" i="1"/>
  <c r="H114" i="1" s="1"/>
  <c r="I23" i="1"/>
  <c r="H23" i="1" s="1"/>
  <c r="E177" i="1"/>
  <c r="I61" i="1"/>
  <c r="H61" i="1" s="1"/>
  <c r="I62" i="1"/>
  <c r="F62" i="1" s="1"/>
  <c r="I63" i="1"/>
  <c r="H63" i="1" s="1"/>
  <c r="I104" i="1"/>
  <c r="H104" i="1" s="1"/>
  <c r="I103" i="1"/>
  <c r="H103" i="1" s="1"/>
  <c r="I102" i="1"/>
  <c r="H102" i="1" s="1"/>
  <c r="I101" i="1"/>
  <c r="H101" i="1" s="1"/>
  <c r="I99" i="1"/>
  <c r="H99" i="1" s="1"/>
  <c r="I98" i="1"/>
  <c r="H98" i="1" s="1"/>
  <c r="I97" i="1"/>
  <c r="H97" i="1" s="1"/>
  <c r="I96" i="1"/>
  <c r="H96" i="1" s="1"/>
  <c r="I95" i="1"/>
  <c r="H95" i="1" s="1"/>
  <c r="I94" i="1"/>
  <c r="I92" i="1"/>
  <c r="H92" i="1" s="1"/>
  <c r="I91" i="1"/>
  <c r="H91" i="1" s="1"/>
  <c r="I90" i="1"/>
  <c r="H90" i="1" s="1"/>
  <c r="I89" i="1"/>
  <c r="H89" i="1" s="1"/>
  <c r="I88" i="1"/>
  <c r="H88" i="1" s="1"/>
  <c r="I87" i="1"/>
  <c r="H87" i="1" s="1"/>
  <c r="I85" i="1"/>
  <c r="H85" i="1" s="1"/>
  <c r="I84" i="1"/>
  <c r="H84" i="1" s="1"/>
  <c r="I83" i="1"/>
  <c r="H83" i="1" s="1"/>
  <c r="I82" i="1"/>
  <c r="H82" i="1" s="1"/>
  <c r="I81" i="1"/>
  <c r="H81" i="1" s="1"/>
  <c r="I80" i="1"/>
  <c r="I78" i="1"/>
  <c r="H78" i="1" s="1"/>
  <c r="I77" i="1"/>
  <c r="H77" i="1" s="1"/>
  <c r="I75" i="1"/>
  <c r="H75" i="1" s="1"/>
  <c r="I74" i="1"/>
  <c r="H74" i="1" s="1"/>
  <c r="I73" i="1"/>
  <c r="H73" i="1" s="1"/>
  <c r="I72" i="1"/>
  <c r="F72" i="1" s="1"/>
  <c r="I70" i="1"/>
  <c r="H70" i="1" s="1"/>
  <c r="I69" i="1"/>
  <c r="H69" i="1" s="1"/>
  <c r="I68" i="1"/>
  <c r="H68" i="1" s="1"/>
  <c r="I66" i="1"/>
  <c r="H66" i="1" s="1"/>
  <c r="I65" i="1"/>
  <c r="F65" i="1" s="1"/>
  <c r="I60" i="1"/>
  <c r="H60" i="1" s="1"/>
  <c r="I54" i="1"/>
  <c r="H54" i="1" s="1"/>
  <c r="I53" i="1"/>
  <c r="H53" i="1" s="1"/>
  <c r="I52" i="1"/>
  <c r="H52" i="1" s="1"/>
  <c r="I51" i="1"/>
  <c r="H51" i="1" s="1"/>
  <c r="I49" i="1"/>
  <c r="H49" i="1" s="1"/>
  <c r="I48" i="1"/>
  <c r="H48" i="1" s="1"/>
  <c r="I42" i="1"/>
  <c r="H42" i="1" s="1"/>
  <c r="I41" i="1"/>
  <c r="H41" i="1" s="1"/>
  <c r="I40" i="1"/>
  <c r="H40" i="1" s="1"/>
  <c r="F46" i="1" l="1"/>
  <c r="H45" i="1"/>
  <c r="H47" i="1"/>
  <c r="F237" i="1"/>
  <c r="H231" i="1"/>
  <c r="F115" i="1"/>
  <c r="I117" i="1"/>
  <c r="F125" i="1"/>
  <c r="F137" i="1"/>
  <c r="F174" i="1"/>
  <c r="F181" i="1"/>
  <c r="F178" i="1"/>
  <c r="F179" i="1"/>
  <c r="F182" i="1"/>
  <c r="F183" i="1"/>
  <c r="F126" i="1"/>
  <c r="F133" i="1"/>
  <c r="F134" i="1"/>
  <c r="F139" i="1"/>
  <c r="F140" i="1"/>
  <c r="F144" i="1"/>
  <c r="F180" i="1"/>
  <c r="I184" i="1"/>
  <c r="F184" i="1" s="1"/>
  <c r="F135" i="1"/>
  <c r="I136" i="1"/>
  <c r="F136" i="1" s="1"/>
  <c r="F152" i="1"/>
  <c r="F156" i="1"/>
  <c r="F164" i="1"/>
  <c r="F163" i="1"/>
  <c r="I145" i="1"/>
  <c r="H136" i="1"/>
  <c r="F132" i="1"/>
  <c r="F119" i="1"/>
  <c r="F120" i="1"/>
  <c r="F121" i="1"/>
  <c r="F124" i="1"/>
  <c r="F130" i="1"/>
  <c r="F129" i="1"/>
  <c r="F128" i="1"/>
  <c r="I131" i="1"/>
  <c r="F131" i="1" s="1"/>
  <c r="I127" i="1"/>
  <c r="F127" i="1" s="1"/>
  <c r="F116" i="1"/>
  <c r="F113" i="1"/>
  <c r="F114" i="1"/>
  <c r="H117" i="1"/>
  <c r="F23" i="1"/>
  <c r="H62" i="1"/>
  <c r="F48" i="1"/>
  <c r="F63" i="1"/>
  <c r="I86" i="1"/>
  <c r="F101" i="1"/>
  <c r="F82" i="1"/>
  <c r="F91" i="1"/>
  <c r="F41" i="1"/>
  <c r="F53" i="1"/>
  <c r="I67" i="1"/>
  <c r="I76" i="1"/>
  <c r="F77" i="1"/>
  <c r="F87" i="1"/>
  <c r="I100" i="1"/>
  <c r="F96" i="1"/>
  <c r="I64" i="1"/>
  <c r="I79" i="1"/>
  <c r="F42" i="1"/>
  <c r="F49" i="1"/>
  <c r="F51" i="1"/>
  <c r="F54" i="1"/>
  <c r="F60" i="1"/>
  <c r="F61" i="1"/>
  <c r="H65" i="1"/>
  <c r="F66" i="1"/>
  <c r="F68" i="1"/>
  <c r="F69" i="1"/>
  <c r="H72" i="1"/>
  <c r="F73" i="1"/>
  <c r="F74" i="1"/>
  <c r="F78" i="1"/>
  <c r="F80" i="1"/>
  <c r="F83" i="1"/>
  <c r="F84" i="1"/>
  <c r="F88" i="1"/>
  <c r="F89" i="1"/>
  <c r="F92" i="1"/>
  <c r="F94" i="1"/>
  <c r="F97" i="1"/>
  <c r="F98" i="1"/>
  <c r="F102" i="1"/>
  <c r="F103" i="1"/>
  <c r="I105" i="1"/>
  <c r="I71" i="1"/>
  <c r="F40" i="1"/>
  <c r="F52" i="1"/>
  <c r="F70" i="1"/>
  <c r="F75" i="1"/>
  <c r="H80" i="1"/>
  <c r="F81" i="1"/>
  <c r="F85" i="1"/>
  <c r="F90" i="1"/>
  <c r="H94" i="1"/>
  <c r="F95" i="1"/>
  <c r="F99" i="1"/>
  <c r="F104" i="1"/>
  <c r="I33" i="1"/>
  <c r="H33" i="1" s="1"/>
  <c r="I32" i="1"/>
  <c r="H32" i="1" s="1"/>
  <c r="I31" i="1"/>
  <c r="H31" i="1" s="1"/>
  <c r="I30" i="1"/>
  <c r="H30" i="1" s="1"/>
  <c r="I29" i="1"/>
  <c r="H29" i="1" s="1"/>
  <c r="I28" i="1"/>
  <c r="H28" i="1" s="1"/>
  <c r="I27" i="1"/>
  <c r="H27" i="1" s="1"/>
  <c r="I26" i="1"/>
  <c r="H26" i="1" s="1"/>
  <c r="I25" i="1"/>
  <c r="I24" i="1"/>
  <c r="I22" i="1"/>
  <c r="H22" i="1" s="1"/>
  <c r="H24" i="1" l="1"/>
  <c r="F24" i="1"/>
  <c r="H25" i="1"/>
  <c r="F25" i="1"/>
  <c r="H184" i="1"/>
  <c r="H131" i="1"/>
  <c r="H127" i="1"/>
  <c r="F117" i="1"/>
  <c r="F28" i="1"/>
  <c r="F32" i="1"/>
  <c r="F29" i="1"/>
  <c r="F30" i="1"/>
  <c r="F22" i="1"/>
  <c r="F26" i="1"/>
  <c r="F27" i="1"/>
  <c r="F33" i="1"/>
  <c r="F31" i="1"/>
  <c r="E76" i="1"/>
  <c r="G76" i="1"/>
  <c r="G79" i="1"/>
  <c r="E79" i="1"/>
  <c r="G225" i="1"/>
  <c r="E225" i="1"/>
  <c r="I224" i="1" l="1"/>
  <c r="F224" i="1" s="1"/>
  <c r="I223" i="1"/>
  <c r="H224" i="1" l="1"/>
  <c r="H223" i="1"/>
  <c r="I225" i="1"/>
  <c r="F223" i="1"/>
  <c r="F225" i="1" l="1"/>
  <c r="H225" i="1"/>
  <c r="G177" i="1" l="1"/>
  <c r="G172" i="1"/>
  <c r="E172" i="1"/>
  <c r="G169" i="1"/>
  <c r="E169" i="1"/>
  <c r="G161" i="1"/>
  <c r="E161" i="1"/>
  <c r="G154" i="1"/>
  <c r="E154" i="1"/>
  <c r="G142" i="1"/>
  <c r="E142" i="1"/>
  <c r="G123" i="1"/>
  <c r="E123" i="1"/>
  <c r="G105" i="1"/>
  <c r="E105" i="1"/>
  <c r="G100" i="1"/>
  <c r="E100" i="1"/>
  <c r="G93" i="1"/>
  <c r="E93" i="1"/>
  <c r="G86" i="1"/>
  <c r="E86" i="1"/>
  <c r="G71" i="1"/>
  <c r="E71" i="1"/>
  <c r="G67" i="1"/>
  <c r="E67" i="1"/>
  <c r="H171" i="1"/>
  <c r="F171" i="1"/>
  <c r="G64" i="1"/>
  <c r="E64" i="1"/>
  <c r="J247" i="1"/>
  <c r="J245" i="1"/>
  <c r="G239" i="1"/>
  <c r="E239" i="1"/>
  <c r="I227" i="1"/>
  <c r="H227" i="1" s="1"/>
  <c r="G233" i="1"/>
  <c r="E233" i="1"/>
  <c r="E213" i="1"/>
  <c r="G213" i="1"/>
  <c r="G209" i="1"/>
  <c r="G203" i="1"/>
  <c r="E209" i="1"/>
  <c r="E203" i="1"/>
  <c r="I170" i="1"/>
  <c r="H170" i="1" s="1"/>
  <c r="G241" i="1" l="1"/>
  <c r="G246" i="1" s="1"/>
  <c r="E241" i="1"/>
  <c r="E246" i="1" s="1"/>
  <c r="E185" i="1"/>
  <c r="G185" i="1"/>
  <c r="E215" i="1"/>
  <c r="E245" i="1" s="1"/>
  <c r="F227" i="1"/>
  <c r="F170" i="1"/>
  <c r="G215" i="1"/>
  <c r="G245" i="1" s="1"/>
  <c r="G43" i="1"/>
  <c r="E43" i="1"/>
  <c r="G12" i="1"/>
  <c r="E16" i="1"/>
  <c r="G19" i="1"/>
  <c r="E19" i="1"/>
  <c r="G34" i="1"/>
  <c r="G35" i="1" s="1"/>
  <c r="E34" i="1"/>
  <c r="E35" i="1" s="1"/>
  <c r="G50" i="1"/>
  <c r="E50" i="1"/>
  <c r="I240" i="1"/>
  <c r="I238" i="1"/>
  <c r="I236" i="1"/>
  <c r="I235" i="1"/>
  <c r="I234" i="1"/>
  <c r="I232" i="1"/>
  <c r="I230" i="1"/>
  <c r="F230" i="1" s="1"/>
  <c r="I229" i="1"/>
  <c r="I228" i="1"/>
  <c r="I226" i="1"/>
  <c r="I222" i="1"/>
  <c r="I221" i="1"/>
  <c r="I214" i="1"/>
  <c r="I212" i="1"/>
  <c r="I211" i="1"/>
  <c r="I210" i="1"/>
  <c r="I208" i="1"/>
  <c r="I207" i="1"/>
  <c r="I206" i="1"/>
  <c r="I205" i="1"/>
  <c r="I204" i="1"/>
  <c r="I202" i="1"/>
  <c r="I201" i="1"/>
  <c r="I176" i="1"/>
  <c r="I175" i="1"/>
  <c r="I173" i="1"/>
  <c r="I168" i="1"/>
  <c r="I167" i="1"/>
  <c r="I166" i="1"/>
  <c r="F166" i="1" s="1"/>
  <c r="I165" i="1"/>
  <c r="F165" i="1" s="1"/>
  <c r="I162" i="1"/>
  <c r="I160" i="1"/>
  <c r="I159" i="1"/>
  <c r="I158" i="1"/>
  <c r="I157" i="1"/>
  <c r="I155" i="1"/>
  <c r="I153" i="1"/>
  <c r="I151" i="1"/>
  <c r="I150" i="1"/>
  <c r="I149" i="1"/>
  <c r="F149" i="1" s="1"/>
  <c r="I148" i="1"/>
  <c r="F148" i="1" s="1"/>
  <c r="I147" i="1"/>
  <c r="I146" i="1"/>
  <c r="I143" i="1"/>
  <c r="H143" i="1" s="1"/>
  <c r="I142" i="1"/>
  <c r="I141" i="1"/>
  <c r="I138" i="1"/>
  <c r="I122" i="1"/>
  <c r="I118" i="1"/>
  <c r="I112" i="1"/>
  <c r="I44" i="1"/>
  <c r="H44" i="1" s="1"/>
  <c r="I21" i="1"/>
  <c r="H21" i="1" s="1"/>
  <c r="I20" i="1"/>
  <c r="H20" i="1" s="1"/>
  <c r="I18" i="1"/>
  <c r="H18" i="1" s="1"/>
  <c r="I17" i="1"/>
  <c r="I15" i="1"/>
  <c r="I14" i="1"/>
  <c r="I13" i="1"/>
  <c r="I11" i="1"/>
  <c r="I10" i="1"/>
  <c r="I9" i="1"/>
  <c r="I8" i="1"/>
  <c r="F236" i="1" l="1"/>
  <c r="H236" i="1"/>
  <c r="F235" i="1"/>
  <c r="H235" i="1"/>
  <c r="F151" i="1"/>
  <c r="H151" i="1"/>
  <c r="F14" i="1"/>
  <c r="H14" i="1"/>
  <c r="F13" i="1"/>
  <c r="H13" i="1"/>
  <c r="F15" i="1"/>
  <c r="H15" i="1"/>
  <c r="F9" i="1"/>
  <c r="H9" i="1"/>
  <c r="F11" i="1"/>
  <c r="H11" i="1"/>
  <c r="F8" i="1"/>
  <c r="H8" i="1"/>
  <c r="F10" i="1"/>
  <c r="H10" i="1"/>
  <c r="I209" i="1"/>
  <c r="I213" i="1"/>
  <c r="I239" i="1"/>
  <c r="I233" i="1"/>
  <c r="I16" i="1"/>
  <c r="H16" i="1" s="1"/>
  <c r="I19" i="1"/>
  <c r="F19" i="1" s="1"/>
  <c r="I34" i="1"/>
  <c r="I93" i="1"/>
  <c r="I106" i="1" s="1"/>
  <c r="I123" i="1"/>
  <c r="H123" i="1" s="1"/>
  <c r="I154" i="1"/>
  <c r="F154" i="1" s="1"/>
  <c r="I161" i="1"/>
  <c r="H161" i="1" s="1"/>
  <c r="I177" i="1"/>
  <c r="I12" i="1"/>
  <c r="F12" i="1" s="1"/>
  <c r="I43" i="1"/>
  <c r="F43" i="1" s="1"/>
  <c r="I50" i="1"/>
  <c r="I169" i="1"/>
  <c r="H169" i="1" s="1"/>
  <c r="I203" i="1"/>
  <c r="H203" i="1" s="1"/>
  <c r="H79" i="1"/>
  <c r="F86" i="1"/>
  <c r="F93" i="1"/>
  <c r="H100" i="1"/>
  <c r="F17" i="1"/>
  <c r="H67" i="1"/>
  <c r="H71" i="1"/>
  <c r="F79" i="1"/>
  <c r="H112" i="1"/>
  <c r="F112" i="1"/>
  <c r="H118" i="1"/>
  <c r="F118" i="1"/>
  <c r="H141" i="1"/>
  <c r="F141" i="1"/>
  <c r="F143" i="1"/>
  <c r="H146" i="1"/>
  <c r="F146" i="1"/>
  <c r="H148" i="1"/>
  <c r="H150" i="1"/>
  <c r="F150" i="1"/>
  <c r="H153" i="1"/>
  <c r="F153" i="1"/>
  <c r="H155" i="1"/>
  <c r="F155" i="1"/>
  <c r="H158" i="1"/>
  <c r="F158" i="1"/>
  <c r="H160" i="1"/>
  <c r="F160" i="1"/>
  <c r="F162" i="1"/>
  <c r="H162" i="1"/>
  <c r="H165" i="1"/>
  <c r="F167" i="1"/>
  <c r="H167" i="1"/>
  <c r="F168" i="1"/>
  <c r="H168" i="1"/>
  <c r="H173" i="1"/>
  <c r="F173" i="1"/>
  <c r="H176" i="1"/>
  <c r="F176" i="1"/>
  <c r="F122" i="1"/>
  <c r="H122" i="1"/>
  <c r="F138" i="1"/>
  <c r="H138" i="1"/>
  <c r="F147" i="1"/>
  <c r="H147" i="1"/>
  <c r="H149" i="1"/>
  <c r="F157" i="1"/>
  <c r="H157" i="1"/>
  <c r="F159" i="1"/>
  <c r="H159" i="1"/>
  <c r="H166" i="1"/>
  <c r="F175" i="1"/>
  <c r="H175" i="1"/>
  <c r="G247" i="1"/>
  <c r="G252" i="1" s="1"/>
  <c r="E193" i="1"/>
  <c r="H145" i="1"/>
  <c r="F145" i="1"/>
  <c r="H142" i="1"/>
  <c r="F142" i="1"/>
  <c r="F105" i="1"/>
  <c r="H105" i="1"/>
  <c r="F100" i="1"/>
  <c r="H86" i="1"/>
  <c r="H76" i="1"/>
  <c r="F76" i="1"/>
  <c r="F71" i="1"/>
  <c r="F67" i="1"/>
  <c r="H221" i="1"/>
  <c r="F221" i="1"/>
  <c r="H222" i="1"/>
  <c r="F222" i="1"/>
  <c r="H226" i="1"/>
  <c r="F226" i="1"/>
  <c r="H229" i="1"/>
  <c r="F229" i="1"/>
  <c r="H238" i="1"/>
  <c r="F238" i="1"/>
  <c r="H240" i="1"/>
  <c r="F240" i="1"/>
  <c r="H228" i="1"/>
  <c r="F228" i="1"/>
  <c r="H232" i="1"/>
  <c r="F232" i="1"/>
  <c r="F234" i="1"/>
  <c r="H234" i="1"/>
  <c r="H230" i="1"/>
  <c r="H202" i="1"/>
  <c r="F202" i="1"/>
  <c r="H204" i="1"/>
  <c r="F204" i="1"/>
  <c r="H206" i="1"/>
  <c r="F206" i="1"/>
  <c r="H208" i="1"/>
  <c r="F208" i="1"/>
  <c r="F211" i="1"/>
  <c r="H211" i="1"/>
  <c r="H214" i="1"/>
  <c r="F214" i="1"/>
  <c r="H201" i="1"/>
  <c r="F201" i="1"/>
  <c r="H205" i="1"/>
  <c r="F205" i="1"/>
  <c r="H207" i="1"/>
  <c r="F207" i="1"/>
  <c r="H210" i="1"/>
  <c r="F210" i="1"/>
  <c r="H212" i="1"/>
  <c r="F212" i="1"/>
  <c r="F44" i="1"/>
  <c r="F21" i="1"/>
  <c r="F20" i="1"/>
  <c r="F18" i="1"/>
  <c r="H17" i="1"/>
  <c r="I241" i="1" l="1"/>
  <c r="I246" i="1" s="1"/>
  <c r="F239" i="1"/>
  <c r="F16" i="1"/>
  <c r="F50" i="1"/>
  <c r="I55" i="1"/>
  <c r="I191" i="1" s="1"/>
  <c r="H19" i="1"/>
  <c r="F123" i="1"/>
  <c r="H239" i="1"/>
  <c r="F161" i="1"/>
  <c r="H12" i="1"/>
  <c r="H43" i="1"/>
  <c r="I215" i="1"/>
  <c r="I245" i="1" s="1"/>
  <c r="F203" i="1"/>
  <c r="I35" i="1"/>
  <c r="F233" i="1"/>
  <c r="H93" i="1"/>
  <c r="F177" i="1"/>
  <c r="H177" i="1"/>
  <c r="H154" i="1"/>
  <c r="F169" i="1"/>
  <c r="H50" i="1"/>
  <c r="I192" i="1"/>
  <c r="H233" i="1"/>
  <c r="H64" i="1"/>
  <c r="F64" i="1"/>
  <c r="E247" i="1"/>
  <c r="E252" i="1" s="1"/>
  <c r="H213" i="1"/>
  <c r="F213" i="1"/>
  <c r="H209" i="1"/>
  <c r="F209" i="1"/>
  <c r="H34" i="1"/>
  <c r="F34" i="1"/>
  <c r="I247" i="1" l="1"/>
  <c r="I252" i="1" s="1"/>
  <c r="F35" i="1"/>
  <c r="I190" i="1"/>
  <c r="H241" i="1"/>
  <c r="H246" i="1" s="1"/>
  <c r="F241" i="1"/>
  <c r="F246" i="1" s="1"/>
  <c r="H35" i="1"/>
  <c r="J194" i="1"/>
  <c r="J192" i="1"/>
  <c r="G106" i="1"/>
  <c r="G55" i="1"/>
  <c r="H55" i="1" s="1"/>
  <c r="E55" i="1"/>
  <c r="F55" i="1" s="1"/>
  <c r="F247" i="1" l="1"/>
  <c r="F252" i="1" s="1"/>
  <c r="H247" i="1"/>
  <c r="H252" i="1" s="1"/>
  <c r="E106" i="1"/>
  <c r="G190" i="1"/>
  <c r="E191" i="1"/>
  <c r="G191" i="1"/>
  <c r="G192" i="1"/>
  <c r="E192" i="1" l="1"/>
  <c r="H106" i="1"/>
  <c r="F191" i="1"/>
  <c r="H190" i="1"/>
  <c r="H191" i="1"/>
  <c r="E190" i="1"/>
  <c r="F106" i="1" l="1"/>
  <c r="F192" i="1" s="1"/>
  <c r="E194" i="1"/>
  <c r="E251" i="1" s="1"/>
  <c r="E253" i="1" s="1"/>
  <c r="F215" i="1"/>
  <c r="F245" i="1" s="1"/>
  <c r="H215" i="1"/>
  <c r="F190" i="1"/>
  <c r="H192" i="1"/>
  <c r="H245" i="1" l="1"/>
  <c r="I172" i="1"/>
  <c r="I185" i="1" s="1"/>
  <c r="F185" i="1" l="1"/>
  <c r="F172" i="1"/>
  <c r="H172" i="1"/>
  <c r="G193" i="1"/>
  <c r="G194" i="1" s="1"/>
  <c r="G251" i="1" s="1"/>
  <c r="G253" i="1" s="1"/>
  <c r="I193" i="1" l="1"/>
  <c r="I194" i="1" s="1"/>
  <c r="F193" i="1"/>
  <c r="H185" i="1"/>
  <c r="H193" i="1" s="1"/>
  <c r="I251" i="1" l="1"/>
  <c r="I253" i="1" s="1"/>
  <c r="F253" i="1" s="1"/>
  <c r="H194" i="1"/>
  <c r="H251" i="1" s="1"/>
  <c r="F194" i="1"/>
  <c r="F251" i="1" s="1"/>
  <c r="H253" i="1" l="1"/>
</calcChain>
</file>

<file path=xl/sharedStrings.xml><?xml version="1.0" encoding="utf-8"?>
<sst xmlns="http://schemas.openxmlformats.org/spreadsheetml/2006/main" count="316" uniqueCount="189">
  <si>
    <t>1.3.2 Estudiantat matriculat de 1r i 2n cicles</t>
  </si>
  <si>
    <t>Centres propis</t>
  </si>
  <si>
    <t>Centre</t>
  </si>
  <si>
    <t>Estudis de 1r i 2n cicles</t>
  </si>
  <si>
    <t>Dones</t>
  </si>
  <si>
    <t>% Dones</t>
  </si>
  <si>
    <t>Homes</t>
  </si>
  <si>
    <t>% Homes</t>
  </si>
  <si>
    <t>Total</t>
  </si>
  <si>
    <t>200 FME</t>
  </si>
  <si>
    <t>Llic. de Matemàtiques</t>
  </si>
  <si>
    <t>210 ETSAB</t>
  </si>
  <si>
    <t>Arquitectura</t>
  </si>
  <si>
    <t>220 ETSEIAT</t>
  </si>
  <si>
    <t>Eng. Industrial</t>
  </si>
  <si>
    <t>Eng. Aeronàutica</t>
  </si>
  <si>
    <t>Total ETSEIAT</t>
  </si>
  <si>
    <t>230 ETSETB</t>
  </si>
  <si>
    <t>Eng. de Telecomunicació</t>
  </si>
  <si>
    <t>240 ETSEIB</t>
  </si>
  <si>
    <t>Eng. Química</t>
  </si>
  <si>
    <t>Total ETSEIB</t>
  </si>
  <si>
    <t>250 ETSECCPB</t>
  </si>
  <si>
    <t>Eng. de Camins, Canals i Ports</t>
  </si>
  <si>
    <t>Enginyeria Geològica</t>
  </si>
  <si>
    <t>Total ETSECCPB</t>
  </si>
  <si>
    <t>270 FIB</t>
  </si>
  <si>
    <t>Eng. Informàtica</t>
  </si>
  <si>
    <t>290 ETSAV</t>
  </si>
  <si>
    <t>162 CFIS</t>
  </si>
  <si>
    <t>Enginyeria de Camins, Canals i Ports - Enginyeria Industrial</t>
  </si>
  <si>
    <t>Enginyeria de Camins, Canals i Ports - Llic. de Matemàtiques</t>
  </si>
  <si>
    <t>Enginyeria de Telecomunicació - Enginyeria Industrial</t>
  </si>
  <si>
    <t>Enginyeria de Telecomunicació - Enginyeria Informàtica</t>
  </si>
  <si>
    <t>Enginyeria de Telecomunicació - Llic. de Matemàtiques</t>
  </si>
  <si>
    <t>Enginyeria Industrial - Enginyeria Informàtica</t>
  </si>
  <si>
    <t>Enginyeria Industrial - Llic. de Matemàtiques</t>
  </si>
  <si>
    <t>Enginyeria Informàtica - Llic. de Matemàtiques</t>
  </si>
  <si>
    <t>Total CFIS</t>
  </si>
  <si>
    <t>TOTAL 1r i 2n CICLES</t>
  </si>
  <si>
    <t>Estudis de 2n cicle</t>
  </si>
  <si>
    <t>Llic. de Ciències i Tecn. Estadístiques</t>
  </si>
  <si>
    <t>Eng. en Automàtica i Electrònica Industrial</t>
  </si>
  <si>
    <t>Eng. en Organització Industrial</t>
  </si>
  <si>
    <t>Eng. en Electrònica</t>
  </si>
  <si>
    <t>Eng. de Materials</t>
  </si>
  <si>
    <t>280 FNB</t>
  </si>
  <si>
    <t>Llic. de Nàutica i Transport Marítim</t>
  </si>
  <si>
    <t>Llic. de Màquines Navals</t>
  </si>
  <si>
    <t>Total FNB</t>
  </si>
  <si>
    <t>Eng. de Telecomunicació (2n cicle)</t>
  </si>
  <si>
    <t>310 EPSEB</t>
  </si>
  <si>
    <t>Eng. en Organització Industrial, orientat a l'edificació</t>
  </si>
  <si>
    <t>330 EPSEM</t>
  </si>
  <si>
    <t>Eng. de Mines</t>
  </si>
  <si>
    <t>340 EPSEVG</t>
  </si>
  <si>
    <t>TOTAL 2n CICLE</t>
  </si>
  <si>
    <t>Estudis de 1r cicle</t>
  </si>
  <si>
    <t>Dipl. d'Estadística</t>
  </si>
  <si>
    <t>Eng. Tècn. d'Obres Públiques, especialitat en Construccions Civils</t>
  </si>
  <si>
    <t>Eng. Tècn. d'Obres Públiques, especialitat en Hidrologia</t>
  </si>
  <si>
    <t>Eng. Tècn. d'Obres Públiques, especialitat en Transports i Serveis Urbans</t>
  </si>
  <si>
    <t>Eng. Tècn. en Informàtica de Gestió</t>
  </si>
  <si>
    <t>Eng. Tècn. en Informàtica de Sistemes</t>
  </si>
  <si>
    <t>Total FIB</t>
  </si>
  <si>
    <t>Dipl. de Màquines Navals</t>
  </si>
  <si>
    <t>Dipl. de Navegació Marítima</t>
  </si>
  <si>
    <t>Eng. Tècn. Naval en Propulsió i Serveis del Vaixell</t>
  </si>
  <si>
    <t>Eng. Tècn. de Telec., en Sist. de Telecomunicació</t>
  </si>
  <si>
    <t>Eng. Tècn. de Telec., en Telemàtica</t>
  </si>
  <si>
    <t>Eng. Tècn. Aeronàutica, en Aeronavegació</t>
  </si>
  <si>
    <t>Doble titulació Eng. Tècn. Aeronàutica i Eng.Tècn. Telec. Sistemes Telecomunicació</t>
  </si>
  <si>
    <t xml:space="preserve">Arquitectura Tècnica                            </t>
  </si>
  <si>
    <t>Eng. Tecn. en Topografia</t>
  </si>
  <si>
    <t>Total EPSEB</t>
  </si>
  <si>
    <t>Eng. Tècn. Industrial, espec. en Tèxtil</t>
  </si>
  <si>
    <t>Eng. Tècn. Industrial, espec. en Mecànica</t>
  </si>
  <si>
    <t>Eng. Tècn. Industrial, espec. en Química Industrial</t>
  </si>
  <si>
    <t>Eng. Tècn. Industrial, espec. en Electrònica Industrial</t>
  </si>
  <si>
    <t>Eng. Tècn. Industrial, espec. en Electricitat</t>
  </si>
  <si>
    <t>Eng. Tècn. Telecomunicacio, esp, So i Imatge</t>
  </si>
  <si>
    <t>Eng. Tècn. de Mines, espec. en Explotació de Mines</t>
  </si>
  <si>
    <t>Eng. Tècn. de Telec., espec. en Sistemes Electrònics</t>
  </si>
  <si>
    <t>Doble titulació Eng. Tècn. Ind. en Química i Eng. Tècn. de Mines</t>
  </si>
  <si>
    <t>Total EPSEM</t>
  </si>
  <si>
    <t>Eng. Tècn. en Informatica de Gestió</t>
  </si>
  <si>
    <t>Total EPSEVG</t>
  </si>
  <si>
    <t>Dipl. d'Òptica i Optometria</t>
  </si>
  <si>
    <t>390 ESAB</t>
  </si>
  <si>
    <t>Eng. Tècn. Agrícola, espec. en Indústries Agràries i Alimentàries</t>
  </si>
  <si>
    <t>Eng. Tècn. Agrícola, espec. en Explotacions Agropecuàries</t>
  </si>
  <si>
    <t>Eng. Tècn. Agrícola, espec. en Hortofructicultura i Jardineria</t>
  </si>
  <si>
    <t>Total ESAB</t>
  </si>
  <si>
    <t>TOTAL 1r CICLE</t>
  </si>
  <si>
    <t>TOTAL ESTUDIS 1r i 2n CICLES. CENTRES PROPIS</t>
  </si>
  <si>
    <t>TOTAL ESTUDIS 2n CICLE. CENTRES PROPIS</t>
  </si>
  <si>
    <t>TOTAL ESTUDIS 1r CICLE. CENTRES PROPIS</t>
  </si>
  <si>
    <t>TOTAL CENTRES PROPIS UPC</t>
  </si>
  <si>
    <t>Centres adscrits</t>
  </si>
  <si>
    <t>Centre adscrit</t>
  </si>
  <si>
    <t>801 EUNCET</t>
  </si>
  <si>
    <t>Dipl. en Ciències Empresarials</t>
  </si>
  <si>
    <t>Total EUNCET</t>
  </si>
  <si>
    <t>802 EAE</t>
  </si>
  <si>
    <t>Dipl. de Ciències Empresarials</t>
  </si>
  <si>
    <t>820 EUETIB</t>
  </si>
  <si>
    <t>Total EUETIB</t>
  </si>
  <si>
    <t>840 EUPMT</t>
  </si>
  <si>
    <t>Eng. Tècn. de Telec., espec. en Telemàtica</t>
  </si>
  <si>
    <t>Total EUPMT</t>
  </si>
  <si>
    <t>860 EUETII</t>
  </si>
  <si>
    <t>TOTAL CENTRES ADSCRITS</t>
  </si>
  <si>
    <t>Grau en Matemàtiques</t>
  </si>
  <si>
    <t>Grau en Enginyeria de Sistemes Electrònics</t>
  </si>
  <si>
    <t>Grau en Enginyeria de Sistemes de Telecomunicació</t>
  </si>
  <si>
    <t>Grau en Enginyeria de Sistemes Audiovisuals</t>
  </si>
  <si>
    <t>Grau en Enginyeria Telemàtica</t>
  </si>
  <si>
    <t>Total ETSETB</t>
  </si>
  <si>
    <t>Grau en Enginyeria d'Edificació</t>
  </si>
  <si>
    <t>320 EET</t>
  </si>
  <si>
    <t>Grau en Enginyeria Química</t>
  </si>
  <si>
    <t>Grau en Enginyeria Mecànica</t>
  </si>
  <si>
    <t>Grau en Enginyeria Elèctrica</t>
  </si>
  <si>
    <t>Grau en Enginyeria Electrònica Industrial i Automàtica</t>
  </si>
  <si>
    <t>Grau en Enginyeria de Tecnologia i Disseny Tèxtil</t>
  </si>
  <si>
    <t>Grau en Enginyeria Fase Inicial Comú</t>
  </si>
  <si>
    <t>Total EET</t>
  </si>
  <si>
    <t>Grau en Enginyeria de Recursos Minerals</t>
  </si>
  <si>
    <t xml:space="preserve">Grau en Òptica i Optometria </t>
  </si>
  <si>
    <t>Grau en Òptica i Optometria (semipresencial)</t>
  </si>
  <si>
    <t>Total EUOOT</t>
  </si>
  <si>
    <t>Grau en Enginyeria Agrícola</t>
  </si>
  <si>
    <t>Grau en Enginyeria Alimentària</t>
  </si>
  <si>
    <t>Grau en Enginyeria de Sistemes Biològics</t>
  </si>
  <si>
    <t>Grau en Enginyeria Agroambiental i del Paisatge</t>
  </si>
  <si>
    <t>TOTAL GRAUS</t>
  </si>
  <si>
    <t>Estudis de Grau</t>
  </si>
  <si>
    <t>TOTAL ESTUDIS GRAU. CENTRES PROPIS</t>
  </si>
  <si>
    <t>TOTAL GRAU</t>
  </si>
  <si>
    <t>Grau en Administració i Direcció d'Empreses</t>
  </si>
  <si>
    <t>Grau en Enginyeria Biomèdica</t>
  </si>
  <si>
    <t>Grau en Enginyeria de l'Energia</t>
  </si>
  <si>
    <t>Grau en Mitjans Audiovisuals</t>
  </si>
  <si>
    <t>Enginyeria de Telecomunicació - Grau en Matemàtiques</t>
  </si>
  <si>
    <t>Enginyeria Industrial - Grau en Matemàtiques</t>
  </si>
  <si>
    <t>Enginyeria Informàtica - Grau en Matemàtiques</t>
  </si>
  <si>
    <t>TOTAL ESTUDIS 1r CICLE. CENTRES ADSCRITS</t>
  </si>
  <si>
    <t>TOTAL ESTUDIS GRAU. CENTRES ADSCRITS</t>
  </si>
  <si>
    <t>TOTAL CENTRES ADSCRITS UPC</t>
  </si>
  <si>
    <t>TOTAL UPC</t>
  </si>
  <si>
    <t>804 CITM</t>
  </si>
  <si>
    <t>Grau en Fotografia i Creació Digital</t>
  </si>
  <si>
    <t>Grau en Multimèdia</t>
  </si>
  <si>
    <t>TOTAL CITM</t>
  </si>
  <si>
    <t>Estudis de grau</t>
  </si>
  <si>
    <t>Grau en Arquitectura</t>
  </si>
  <si>
    <t>300 EETAC</t>
  </si>
  <si>
    <t>320 ETT</t>
  </si>
  <si>
    <t>Dades a maig de 2011</t>
  </si>
  <si>
    <t>Enginyeria de Camins, Canals i Ports - Enginyeria Informàtica</t>
  </si>
  <si>
    <t>Total ETT</t>
  </si>
  <si>
    <t>Total EETAC</t>
  </si>
  <si>
    <t xml:space="preserve">Grau en Ciències i Tecnologies de Telecomunicació </t>
  </si>
  <si>
    <t xml:space="preserve">Grau en Enginyeria de Sistemes Audiovisuals </t>
  </si>
  <si>
    <t xml:space="preserve">Grau en Enginyeria de Sistemes de Telecomunicació </t>
  </si>
  <si>
    <t xml:space="preserve">Grau en Enginyeria Civil </t>
  </si>
  <si>
    <t>Grau en Enginyeria de la Construcció</t>
  </si>
  <si>
    <t>Grau en Enginyeria Geològica</t>
  </si>
  <si>
    <t>Grau en Enginyeria en Tecnologies Industrials</t>
  </si>
  <si>
    <t xml:space="preserve">Grau en Enginyeria de Materials </t>
  </si>
  <si>
    <t>Grau en Enginyeria Informàtica</t>
  </si>
  <si>
    <t>Grau en Enginyeria d'Aeronavegació</t>
  </si>
  <si>
    <t>Grau en Enginyeria d'Aeroports</t>
  </si>
  <si>
    <t xml:space="preserve">Grau en Enginyeria Geomàtica i Topografia </t>
  </si>
  <si>
    <t>Grau en Enginyeria de Sistemes TIC</t>
  </si>
  <si>
    <t>Grau en Enginyeria en Tecnologies Aeroespacials</t>
  </si>
  <si>
    <t>Grau en Enginyeria en Vehicles Aeroespacials</t>
  </si>
  <si>
    <t>Grau en Enginyeria de Sistemes i Tecnologia Naval</t>
  </si>
  <si>
    <t xml:space="preserve">Grau en Enginyeria Marina </t>
  </si>
  <si>
    <t xml:space="preserve">Grau en Enginyeria Nàutica i Transport Marítim </t>
  </si>
  <si>
    <t>Grau en Enginyeria de Disseny Industrial i Desenvolupament del Producte</t>
  </si>
  <si>
    <t>1.3.2.4 DISTRIBUCIÓ PER GÈNERE I ESTUDI</t>
  </si>
  <si>
    <t>Grau en Ciències i Tecnologies de Telecomunicació - Grau en Matemàtiques</t>
  </si>
  <si>
    <t>Grau en Enginyeria Civil - Grau en Matemàtiques</t>
  </si>
  <si>
    <t>Grau en Enginyeria de Tecnologies Aeroespacials - Grau en Matemàtiques</t>
  </si>
  <si>
    <t>Grau en Enginyeria en Tecnologies Industrials - Grau en Enginyeria Civil</t>
  </si>
  <si>
    <t>Grau en Enginyeria en Tecnologies Industrials - Grau en Matemàtiques</t>
  </si>
  <si>
    <t>Grau en Matemàtiques - Grau en Enginyeria Informàtica</t>
  </si>
  <si>
    <t>370 FOOT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</si>
</sst>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_(#,##0_);_(\(#,##0\);_(&quot;-&quot;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3366"/>
      <name val="Arial"/>
      <family val="2"/>
    </font>
    <font>
      <b/>
      <sz val="10"/>
      <color rgb="FF003366"/>
      <name val="Arial"/>
      <family val="2"/>
    </font>
    <font>
      <b/>
      <sz val="10"/>
      <color indexed="9"/>
      <name val="Arial"/>
      <family val="2"/>
    </font>
    <font>
      <sz val="10"/>
      <color indexed="18"/>
      <name val="Arial"/>
      <family val="2"/>
    </font>
    <font>
      <b/>
      <sz val="10"/>
      <color theme="0"/>
      <name val="Arial"/>
      <family val="2"/>
    </font>
    <font>
      <sz val="10"/>
      <color indexed="56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  <font>
      <b/>
      <sz val="10"/>
      <color indexed="56"/>
      <name val="Arial"/>
      <family val="2"/>
    </font>
    <font>
      <sz val="8"/>
      <color rgb="FF003366"/>
      <name val="Arial"/>
      <family val="2"/>
    </font>
    <font>
      <sz val="10"/>
      <color rgb="FFFF0000"/>
      <name val="Arial"/>
      <family val="2"/>
    </font>
    <font>
      <sz val="10"/>
      <color theme="3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4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rgb="FF37609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6E97C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9"/>
        <bgColor indexed="64"/>
      </patternFill>
    </fill>
  </fills>
  <borders count="38">
    <border>
      <left/>
      <right/>
      <top/>
      <bottom/>
      <diagonal/>
    </border>
    <border>
      <left/>
      <right/>
      <top style="thick">
        <color indexed="9"/>
      </top>
      <bottom style="thick">
        <color indexed="9"/>
      </bottom>
      <diagonal/>
    </border>
    <border>
      <left/>
      <right style="thick">
        <color indexed="9"/>
      </right>
      <top style="thick">
        <color indexed="9"/>
      </top>
      <bottom style="thick">
        <color indexed="9"/>
      </bottom>
      <diagonal/>
    </border>
    <border>
      <left style="thick">
        <color indexed="9"/>
      </left>
      <right/>
      <top style="thick">
        <color indexed="9"/>
      </top>
      <bottom style="thick">
        <color indexed="9"/>
      </bottom>
      <diagonal/>
    </border>
    <border>
      <left/>
      <right style="thick">
        <color indexed="9"/>
      </right>
      <top/>
      <bottom style="thick">
        <color indexed="9"/>
      </bottom>
      <diagonal/>
    </border>
    <border>
      <left/>
      <right/>
      <top/>
      <bottom style="thick">
        <color indexed="9"/>
      </bottom>
      <diagonal/>
    </border>
    <border>
      <left/>
      <right/>
      <top style="thick">
        <color indexed="9"/>
      </top>
      <bottom/>
      <diagonal/>
    </border>
    <border>
      <left style="thin">
        <color indexed="18"/>
      </left>
      <right/>
      <top style="thin">
        <color indexed="18"/>
      </top>
      <bottom/>
      <diagonal/>
    </border>
    <border>
      <left style="thin">
        <color rgb="FF376091"/>
      </left>
      <right style="thin">
        <color theme="0"/>
      </right>
      <top style="thin">
        <color rgb="FF376091"/>
      </top>
      <bottom style="thin">
        <color theme="0"/>
      </bottom>
      <diagonal/>
    </border>
    <border>
      <left/>
      <right/>
      <top style="thin">
        <color indexed="18"/>
      </top>
      <bottom/>
      <diagonal/>
    </border>
    <border>
      <left style="thin">
        <color theme="0"/>
      </left>
      <right style="thin">
        <color theme="0"/>
      </right>
      <top style="thin">
        <color rgb="FF376091"/>
      </top>
      <bottom style="thin">
        <color theme="0"/>
      </bottom>
      <diagonal/>
    </border>
    <border>
      <left style="thin">
        <color indexed="18"/>
      </left>
      <right/>
      <top/>
      <bottom/>
      <diagonal/>
    </border>
    <border>
      <left style="thin">
        <color rgb="FF37609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indexed="18"/>
      </left>
      <right/>
      <top/>
      <bottom style="thin">
        <color indexed="18"/>
      </bottom>
      <diagonal/>
    </border>
    <border>
      <left style="thin">
        <color rgb="FF376091"/>
      </left>
      <right style="thin">
        <color theme="0"/>
      </right>
      <top style="thin">
        <color theme="0"/>
      </top>
      <bottom style="thin">
        <color rgb="FF376091"/>
      </bottom>
      <diagonal/>
    </border>
    <border>
      <left/>
      <right/>
      <top/>
      <bottom style="thin">
        <color indexed="18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rgb="FF37609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indexed="18"/>
      </right>
      <top style="thin">
        <color indexed="18"/>
      </top>
      <bottom/>
      <diagonal/>
    </border>
    <border>
      <left/>
      <right style="thin">
        <color indexed="18"/>
      </right>
      <top/>
      <bottom style="thin">
        <color indexed="18"/>
      </bottom>
      <diagonal/>
    </border>
    <border>
      <left style="thin">
        <color theme="0"/>
      </left>
      <right style="thin">
        <color rgb="FF376091"/>
      </right>
      <top style="thin">
        <color rgb="FF376091"/>
      </top>
      <bottom style="thin">
        <color theme="0"/>
      </bottom>
      <diagonal/>
    </border>
    <border>
      <left/>
      <right style="thin">
        <color indexed="18"/>
      </right>
      <top/>
      <bottom/>
      <diagonal/>
    </border>
    <border>
      <left style="thin">
        <color theme="0"/>
      </left>
      <right style="thin">
        <color rgb="FF376091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rgb="FF376091"/>
      </right>
      <top style="thin">
        <color theme="0"/>
      </top>
      <bottom style="thin">
        <color rgb="FF376091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rgb="FF376091"/>
      </left>
      <right/>
      <top style="thin">
        <color rgb="FF376091"/>
      </top>
      <bottom/>
      <diagonal/>
    </border>
    <border>
      <left/>
      <right/>
      <top style="thin">
        <color rgb="FF376091"/>
      </top>
      <bottom/>
      <diagonal/>
    </border>
    <border>
      <left/>
      <right style="thin">
        <color rgb="FF376091"/>
      </right>
      <top style="thin">
        <color rgb="FF376091"/>
      </top>
      <bottom/>
      <diagonal/>
    </border>
    <border>
      <left style="thin">
        <color rgb="FF376091"/>
      </left>
      <right/>
      <top/>
      <bottom/>
      <diagonal/>
    </border>
    <border>
      <left/>
      <right style="thin">
        <color rgb="FF376091"/>
      </right>
      <top/>
      <bottom/>
      <diagonal/>
    </border>
    <border>
      <left style="thin">
        <color rgb="FF376091"/>
      </left>
      <right/>
      <top/>
      <bottom style="thin">
        <color rgb="FF376091"/>
      </bottom>
      <diagonal/>
    </border>
    <border>
      <left/>
      <right/>
      <top/>
      <bottom style="thin">
        <color rgb="FF376091"/>
      </bottom>
      <diagonal/>
    </border>
    <border>
      <left/>
      <right style="thin">
        <color rgb="FF376091"/>
      </right>
      <top/>
      <bottom style="thin">
        <color rgb="FF376091"/>
      </bottom>
      <diagonal/>
    </border>
  </borders>
  <cellStyleXfs count="16">
    <xf numFmtId="0" fontId="0" fillId="0" borderId="0"/>
    <xf numFmtId="9" fontId="1" fillId="0" borderId="0" applyFont="0" applyFill="0" applyBorder="0" applyAlignment="0" applyProtection="0"/>
    <xf numFmtId="0" fontId="4" fillId="0" borderId="7" applyNumberFormat="0" applyFont="0" applyFill="0" applyAlignment="0" applyProtection="0">
      <alignment horizontal="center" vertical="top" wrapText="1"/>
    </xf>
    <xf numFmtId="0" fontId="5" fillId="4" borderId="9" applyNumberFormat="0" applyFont="0" applyFill="0" applyAlignment="0" applyProtection="0"/>
    <xf numFmtId="0" fontId="5" fillId="4" borderId="11" applyNumberFormat="0" applyFont="0" applyFill="0" applyAlignment="0" applyProtection="0"/>
    <xf numFmtId="0" fontId="4" fillId="5" borderId="13">
      <alignment horizontal="center" vertical="center" wrapText="1"/>
    </xf>
    <xf numFmtId="3" fontId="7" fillId="7" borderId="13" applyNumberFormat="0">
      <alignment vertical="center"/>
    </xf>
    <xf numFmtId="3" fontId="7" fillId="9" borderId="13" applyNumberFormat="0">
      <alignment vertical="center"/>
    </xf>
    <xf numFmtId="3" fontId="7" fillId="4" borderId="0" applyNumberFormat="0">
      <alignment vertical="center"/>
    </xf>
    <xf numFmtId="0" fontId="9" fillId="0" borderId="16" applyNumberFormat="0" applyFont="0" applyFill="0" applyAlignment="0" applyProtection="0"/>
    <xf numFmtId="0" fontId="5" fillId="4" borderId="18" applyNumberFormat="0" applyFont="0" applyFill="0" applyAlignment="0" applyProtection="0"/>
    <xf numFmtId="0" fontId="9" fillId="0" borderId="23" applyNumberFormat="0" applyFont="0" applyFill="0" applyAlignment="0" applyProtection="0"/>
    <xf numFmtId="4" fontId="10" fillId="13" borderId="13" applyNumberFormat="0">
      <alignment vertical="center"/>
    </xf>
    <xf numFmtId="4" fontId="10" fillId="14" borderId="13" applyNumberFormat="0">
      <alignment vertical="center"/>
    </xf>
    <xf numFmtId="0" fontId="9" fillId="0" borderId="24" applyNumberFormat="0" applyFont="0" applyFill="0" applyAlignment="0" applyProtection="0"/>
    <xf numFmtId="0" fontId="5" fillId="4" borderId="26" applyNumberFormat="0" applyFont="0" applyFill="0" applyAlignment="0" applyProtection="0"/>
  </cellStyleXfs>
  <cellXfs count="205">
    <xf numFmtId="0" fontId="0" fillId="0" borderId="0" xfId="0"/>
    <xf numFmtId="0" fontId="2" fillId="2" borderId="0" xfId="0" applyFont="1" applyFill="1"/>
    <xf numFmtId="0" fontId="3" fillId="3" borderId="2" xfId="0" applyFont="1" applyFill="1" applyBorder="1" applyAlignment="1">
      <alignment horizontal="left" vertical="center"/>
    </xf>
    <xf numFmtId="0" fontId="2" fillId="2" borderId="0" xfId="0" applyFont="1" applyFill="1" applyBorder="1"/>
    <xf numFmtId="0" fontId="2" fillId="2" borderId="0" xfId="0" applyFont="1" applyFill="1" applyBorder="1" applyAlignment="1"/>
    <xf numFmtId="0" fontId="3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3" fillId="3" borderId="6" xfId="0" applyFont="1" applyFill="1" applyBorder="1" applyAlignment="1">
      <alignment horizontal="left" vertical="center"/>
    </xf>
    <xf numFmtId="0" fontId="2" fillId="2" borderId="6" xfId="0" applyFont="1" applyFill="1" applyBorder="1" applyAlignment="1"/>
    <xf numFmtId="0" fontId="2" fillId="2" borderId="6" xfId="0" applyFont="1" applyFill="1" applyBorder="1"/>
    <xf numFmtId="0" fontId="2" fillId="2" borderId="8" xfId="2" applyFont="1" applyFill="1" applyBorder="1" applyAlignment="1"/>
    <xf numFmtId="0" fontId="2" fillId="2" borderId="10" xfId="3" applyFont="1" applyFill="1" applyBorder="1"/>
    <xf numFmtId="0" fontId="2" fillId="2" borderId="10" xfId="3" applyFont="1" applyFill="1" applyBorder="1" applyAlignment="1"/>
    <xf numFmtId="0" fontId="3" fillId="2" borderId="10" xfId="3" applyFont="1" applyFill="1" applyBorder="1"/>
    <xf numFmtId="0" fontId="2" fillId="2" borderId="12" xfId="4" applyFont="1" applyFill="1" applyBorder="1"/>
    <xf numFmtId="0" fontId="6" fillId="6" borderId="14" xfId="5" applyFont="1" applyFill="1" applyBorder="1">
      <alignment horizontal="center" vertical="center" wrapText="1"/>
    </xf>
    <xf numFmtId="0" fontId="6" fillId="6" borderId="15" xfId="5" applyFont="1" applyFill="1" applyBorder="1" applyAlignment="1">
      <alignment vertical="center" wrapText="1"/>
    </xf>
    <xf numFmtId="0" fontId="2" fillId="8" borderId="14" xfId="6" applyNumberFormat="1" applyFont="1" applyFill="1" applyBorder="1" applyAlignment="1">
      <alignment horizontal="left" vertical="center"/>
    </xf>
    <xf numFmtId="0" fontId="2" fillId="8" borderId="14" xfId="6" applyNumberFormat="1" applyFont="1" applyFill="1" applyBorder="1" applyAlignment="1">
      <alignment vertical="center"/>
    </xf>
    <xf numFmtId="164" fontId="2" fillId="8" borderId="14" xfId="6" applyNumberFormat="1" applyFont="1" applyFill="1" applyBorder="1">
      <alignment vertical="center"/>
    </xf>
    <xf numFmtId="0" fontId="2" fillId="10" borderId="14" xfId="7" applyNumberFormat="1" applyFont="1" applyFill="1" applyBorder="1" applyAlignment="1">
      <alignment horizontal="left" vertical="center"/>
    </xf>
    <xf numFmtId="0" fontId="2" fillId="10" borderId="14" xfId="7" applyNumberFormat="1" applyFont="1" applyFill="1" applyBorder="1" applyAlignment="1">
      <alignment vertical="center"/>
    </xf>
    <xf numFmtId="164" fontId="2" fillId="10" borderId="14" xfId="7" applyNumberFormat="1" applyFont="1" applyFill="1" applyBorder="1">
      <alignment vertical="center"/>
    </xf>
    <xf numFmtId="0" fontId="8" fillId="11" borderId="15" xfId="6" applyNumberFormat="1" applyFont="1" applyFill="1" applyBorder="1" applyAlignment="1">
      <alignment vertical="center"/>
    </xf>
    <xf numFmtId="164" fontId="8" fillId="11" borderId="14" xfId="1" applyNumberFormat="1" applyFont="1" applyFill="1" applyBorder="1" applyAlignment="1">
      <alignment vertical="center"/>
    </xf>
    <xf numFmtId="0" fontId="8" fillId="11" borderId="15" xfId="7" applyNumberFormat="1" applyFont="1" applyFill="1" applyBorder="1" applyAlignment="1">
      <alignment vertical="center"/>
    </xf>
    <xf numFmtId="165" fontId="2" fillId="10" borderId="14" xfId="7" applyNumberFormat="1" applyFont="1" applyFill="1" applyBorder="1">
      <alignment vertical="center"/>
    </xf>
    <xf numFmtId="165" fontId="2" fillId="8" borderId="14" xfId="6" applyNumberFormat="1" applyFont="1" applyFill="1" applyBorder="1">
      <alignment vertical="center"/>
    </xf>
    <xf numFmtId="165" fontId="2" fillId="8" borderId="14" xfId="6" applyNumberFormat="1" applyFont="1" applyFill="1" applyBorder="1" applyAlignment="1">
      <alignment horizontal="right" vertical="center"/>
    </xf>
    <xf numFmtId="0" fontId="3" fillId="2" borderId="12" xfId="4" applyFont="1" applyFill="1" applyBorder="1"/>
    <xf numFmtId="164" fontId="6" fillId="6" borderId="14" xfId="8" applyNumberFormat="1" applyFont="1" applyFill="1" applyBorder="1">
      <alignment vertical="center"/>
    </xf>
    <xf numFmtId="0" fontId="3" fillId="2" borderId="17" xfId="9" applyFont="1" applyFill="1" applyBorder="1"/>
    <xf numFmtId="0" fontId="3" fillId="2" borderId="19" xfId="10" applyFont="1" applyFill="1" applyBorder="1" applyAlignment="1">
      <alignment vertical="center"/>
    </xf>
    <xf numFmtId="3" fontId="3" fillId="2" borderId="19" xfId="10" applyNumberFormat="1" applyFont="1" applyFill="1" applyBorder="1" applyAlignment="1">
      <alignment vertical="center"/>
    </xf>
    <xf numFmtId="164" fontId="3" fillId="2" borderId="19" xfId="10" applyNumberFormat="1" applyFont="1" applyFill="1" applyBorder="1" applyAlignment="1">
      <alignment vertical="center"/>
    </xf>
    <xf numFmtId="0" fontId="3" fillId="2" borderId="0" xfId="2" applyFont="1" applyFill="1" applyBorder="1" applyAlignment="1"/>
    <xf numFmtId="0" fontId="3" fillId="2" borderId="0" xfId="4" applyFont="1" applyFill="1" applyBorder="1" applyAlignment="1"/>
    <xf numFmtId="0" fontId="3" fillId="2" borderId="8" xfId="2" applyFont="1" applyFill="1" applyBorder="1" applyAlignment="1"/>
    <xf numFmtId="0" fontId="3" fillId="2" borderId="10" xfId="3" applyFont="1" applyFill="1" applyBorder="1" applyAlignment="1"/>
    <xf numFmtId="0" fontId="3" fillId="2" borderId="12" xfId="4" applyFont="1" applyFill="1" applyBorder="1" applyAlignment="1"/>
    <xf numFmtId="3" fontId="6" fillId="11" borderId="14" xfId="6" applyNumberFormat="1" applyFont="1" applyFill="1" applyBorder="1">
      <alignment vertical="center"/>
    </xf>
    <xf numFmtId="0" fontId="3" fillId="0" borderId="17" xfId="9" applyFont="1" applyFill="1" applyBorder="1"/>
    <xf numFmtId="0" fontId="2" fillId="0" borderId="19" xfId="10" applyFont="1" applyFill="1" applyBorder="1" applyAlignment="1">
      <alignment vertical="center"/>
    </xf>
    <xf numFmtId="3" fontId="2" fillId="0" borderId="19" xfId="10" applyNumberFormat="1" applyFont="1" applyFill="1" applyBorder="1" applyAlignment="1">
      <alignment vertical="center"/>
    </xf>
    <xf numFmtId="164" fontId="2" fillId="0" borderId="19" xfId="10" applyNumberFormat="1" applyFont="1" applyFill="1" applyBorder="1" applyAlignment="1">
      <alignment vertical="center"/>
    </xf>
    <xf numFmtId="0" fontId="3" fillId="0" borderId="0" xfId="4" applyFont="1" applyFill="1" applyBorder="1"/>
    <xf numFmtId="0" fontId="2" fillId="0" borderId="0" xfId="8" applyNumberFormat="1" applyFont="1" applyFill="1">
      <alignment vertical="center"/>
    </xf>
    <xf numFmtId="0" fontId="2" fillId="0" borderId="0" xfId="8" applyNumberFormat="1" applyFont="1" applyFill="1" applyAlignment="1">
      <alignment vertical="center"/>
    </xf>
    <xf numFmtId="3" fontId="2" fillId="0" borderId="0" xfId="8" applyNumberFormat="1" applyFont="1" applyFill="1">
      <alignment vertical="center"/>
    </xf>
    <xf numFmtId="164" fontId="2" fillId="0" borderId="0" xfId="8" applyNumberFormat="1" applyFont="1" applyFill="1" applyBorder="1">
      <alignment vertical="center"/>
    </xf>
    <xf numFmtId="3" fontId="2" fillId="0" borderId="0" xfId="8" applyNumberFormat="1" applyFont="1" applyFill="1" applyBorder="1">
      <alignment vertical="center"/>
    </xf>
    <xf numFmtId="0" fontId="3" fillId="2" borderId="10" xfId="2" applyFont="1" applyFill="1" applyBorder="1" applyAlignment="1"/>
    <xf numFmtId="0" fontId="2" fillId="8" borderId="14" xfId="6" applyNumberFormat="1" applyFont="1" applyFill="1" applyBorder="1" applyAlignment="1">
      <alignment vertical="center" wrapText="1"/>
    </xf>
    <xf numFmtId="0" fontId="2" fillId="0" borderId="17" xfId="9" applyFont="1" applyFill="1" applyBorder="1"/>
    <xf numFmtId="0" fontId="2" fillId="0" borderId="19" xfId="4" applyFont="1" applyFill="1" applyBorder="1" applyAlignment="1">
      <alignment vertical="center"/>
    </xf>
    <xf numFmtId="3" fontId="2" fillId="0" borderId="19" xfId="4" applyNumberFormat="1" applyFont="1" applyFill="1" applyBorder="1" applyAlignment="1">
      <alignment vertical="center"/>
    </xf>
    <xf numFmtId="164" fontId="2" fillId="0" borderId="19" xfId="4" applyNumberFormat="1" applyFont="1" applyFill="1" applyBorder="1" applyAlignment="1">
      <alignment vertical="center"/>
    </xf>
    <xf numFmtId="0" fontId="2" fillId="0" borderId="0" xfId="4" applyFont="1" applyFill="1" applyBorder="1"/>
    <xf numFmtId="0" fontId="2" fillId="12" borderId="0" xfId="8" applyNumberFormat="1" applyFont="1" applyFill="1" applyAlignment="1">
      <alignment vertical="center"/>
    </xf>
    <xf numFmtId="3" fontId="2" fillId="12" borderId="0" xfId="8" applyNumberFormat="1" applyFont="1" applyFill="1">
      <alignment vertical="center"/>
    </xf>
    <xf numFmtId="164" fontId="2" fillId="12" borderId="0" xfId="8" applyNumberFormat="1" applyFont="1" applyFill="1">
      <alignment vertical="center"/>
    </xf>
    <xf numFmtId="3" fontId="2" fillId="12" borderId="0" xfId="8" applyNumberFormat="1" applyFont="1" applyFill="1" applyBorder="1">
      <alignment vertical="center"/>
    </xf>
    <xf numFmtId="0" fontId="2" fillId="0" borderId="8" xfId="2" applyFont="1" applyFill="1" applyBorder="1" applyAlignment="1"/>
    <xf numFmtId="0" fontId="2" fillId="0" borderId="10" xfId="3" applyFont="1" applyFill="1" applyBorder="1" applyAlignment="1">
      <alignment vertical="center"/>
    </xf>
    <xf numFmtId="0" fontId="2" fillId="0" borderId="10" xfId="11" applyFont="1" applyFill="1" applyBorder="1" applyAlignment="1">
      <alignment vertical="center"/>
    </xf>
    <xf numFmtId="3" fontId="2" fillId="0" borderId="10" xfId="8" applyNumberFormat="1" applyFont="1" applyFill="1" applyBorder="1">
      <alignment vertical="center"/>
    </xf>
    <xf numFmtId="164" fontId="2" fillId="0" borderId="10" xfId="8" applyNumberFormat="1" applyFont="1" applyFill="1" applyBorder="1">
      <alignment vertical="center"/>
    </xf>
    <xf numFmtId="0" fontId="2" fillId="0" borderId="12" xfId="4" applyFont="1" applyFill="1" applyBorder="1"/>
    <xf numFmtId="3" fontId="6" fillId="6" borderId="14" xfId="0" applyNumberFormat="1" applyFont="1" applyFill="1" applyBorder="1" applyAlignment="1">
      <alignment vertical="center"/>
    </xf>
    <xf numFmtId="164" fontId="6" fillId="6" borderId="14" xfId="1" applyNumberFormat="1" applyFont="1" applyFill="1" applyBorder="1" applyAlignment="1">
      <alignment vertical="center"/>
    </xf>
    <xf numFmtId="0" fontId="2" fillId="0" borderId="19" xfId="14" applyFont="1" applyFill="1" applyBorder="1" applyAlignment="1">
      <alignment vertical="center"/>
    </xf>
    <xf numFmtId="3" fontId="2" fillId="0" borderId="19" xfId="8" applyNumberFormat="1" applyFont="1" applyFill="1" applyBorder="1">
      <alignment vertical="center"/>
    </xf>
    <xf numFmtId="164" fontId="2" fillId="0" borderId="19" xfId="8" applyNumberFormat="1" applyFont="1" applyFill="1" applyBorder="1">
      <alignment vertical="center"/>
    </xf>
    <xf numFmtId="164" fontId="2" fillId="0" borderId="0" xfId="8" applyNumberFormat="1" applyFont="1" applyFill="1">
      <alignment vertical="center"/>
    </xf>
    <xf numFmtId="0" fontId="3" fillId="0" borderId="0" xfId="0" applyFont="1"/>
    <xf numFmtId="0" fontId="2" fillId="8" borderId="14" xfId="6" applyNumberFormat="1" applyFont="1" applyFill="1" applyBorder="1">
      <alignment vertical="center"/>
    </xf>
    <xf numFmtId="0" fontId="2" fillId="10" borderId="14" xfId="6" applyNumberFormat="1" applyFont="1" applyFill="1" applyBorder="1" applyAlignment="1">
      <alignment vertical="center"/>
    </xf>
    <xf numFmtId="0" fontId="2" fillId="8" borderId="14" xfId="7" applyNumberFormat="1" applyFont="1" applyFill="1" applyBorder="1" applyAlignment="1">
      <alignment horizontal="left" vertical="center"/>
    </xf>
    <xf numFmtId="0" fontId="2" fillId="8" borderId="14" xfId="7" applyNumberFormat="1" applyFont="1" applyFill="1" applyBorder="1" applyAlignment="1">
      <alignment vertical="center"/>
    </xf>
    <xf numFmtId="0" fontId="2" fillId="2" borderId="17" xfId="9" applyFont="1" applyFill="1" applyBorder="1"/>
    <xf numFmtId="0" fontId="3" fillId="2" borderId="19" xfId="10" applyFont="1" applyFill="1" applyBorder="1"/>
    <xf numFmtId="0" fontId="3" fillId="2" borderId="19" xfId="10" applyFont="1" applyFill="1" applyBorder="1" applyAlignment="1"/>
    <xf numFmtId="0" fontId="2" fillId="2" borderId="0" xfId="0" applyFont="1" applyFill="1" applyAlignment="1"/>
    <xf numFmtId="0" fontId="3" fillId="2" borderId="0" xfId="0" applyFont="1" applyFill="1"/>
    <xf numFmtId="164" fontId="6" fillId="11" borderId="14" xfId="1" applyNumberFormat="1" applyFont="1" applyFill="1" applyBorder="1" applyAlignment="1">
      <alignment vertical="center"/>
    </xf>
    <xf numFmtId="0" fontId="11" fillId="2" borderId="0" xfId="0" applyFont="1" applyFill="1"/>
    <xf numFmtId="0" fontId="2" fillId="2" borderId="0" xfId="0" applyFont="1" applyFill="1" applyAlignment="1">
      <alignment horizontal="center"/>
    </xf>
    <xf numFmtId="0" fontId="2" fillId="0" borderId="0" xfId="0" applyFont="1"/>
    <xf numFmtId="0" fontId="2" fillId="2" borderId="25" xfId="11" applyFont="1" applyFill="1" applyBorder="1"/>
    <xf numFmtId="0" fontId="2" fillId="2" borderId="27" xfId="15" applyFont="1" applyFill="1" applyBorder="1"/>
    <xf numFmtId="0" fontId="3" fillId="2" borderId="27" xfId="15" applyFont="1" applyFill="1" applyBorder="1"/>
    <xf numFmtId="0" fontId="3" fillId="2" borderId="28" xfId="14" applyFont="1" applyFill="1" applyBorder="1"/>
    <xf numFmtId="0" fontId="3" fillId="2" borderId="0" xfId="11" applyFont="1" applyFill="1" applyBorder="1" applyAlignment="1"/>
    <xf numFmtId="0" fontId="3" fillId="2" borderId="25" xfId="11" applyFont="1" applyFill="1" applyBorder="1" applyAlignment="1"/>
    <xf numFmtId="0" fontId="3" fillId="2" borderId="27" xfId="15" applyFont="1" applyFill="1" applyBorder="1" applyAlignment="1"/>
    <xf numFmtId="0" fontId="3" fillId="0" borderId="28" xfId="14" applyFont="1" applyFill="1" applyBorder="1"/>
    <xf numFmtId="0" fontId="3" fillId="2" borderId="25" xfId="2" applyFont="1" applyFill="1" applyBorder="1" applyAlignment="1"/>
    <xf numFmtId="0" fontId="3" fillId="2" borderId="27" xfId="4" applyFont="1" applyFill="1" applyBorder="1"/>
    <xf numFmtId="0" fontId="2" fillId="2" borderId="27" xfId="4" applyFont="1" applyFill="1" applyBorder="1"/>
    <xf numFmtId="0" fontId="2" fillId="0" borderId="28" xfId="14" applyFont="1" applyFill="1" applyBorder="1"/>
    <xf numFmtId="0" fontId="2" fillId="12" borderId="0" xfId="4" applyFont="1" applyFill="1" applyBorder="1"/>
    <xf numFmtId="0" fontId="2" fillId="2" borderId="25" xfId="4" applyFont="1" applyFill="1" applyBorder="1"/>
    <xf numFmtId="0" fontId="2" fillId="2" borderId="27" xfId="0" applyFont="1" applyFill="1" applyBorder="1"/>
    <xf numFmtId="3" fontId="3" fillId="2" borderId="27" xfId="0" applyNumberFormat="1" applyFont="1" applyFill="1" applyBorder="1" applyAlignment="1">
      <alignment horizontal="right" vertical="center"/>
    </xf>
    <xf numFmtId="3" fontId="3" fillId="2" borderId="27" xfId="0" applyNumberFormat="1" applyFont="1" applyFill="1" applyBorder="1" applyAlignment="1">
      <alignment vertical="center"/>
    </xf>
    <xf numFmtId="0" fontId="2" fillId="2" borderId="28" xfId="4" applyFont="1" applyFill="1" applyBorder="1"/>
    <xf numFmtId="0" fontId="2" fillId="2" borderId="28" xfId="14" applyFont="1" applyFill="1" applyBorder="1"/>
    <xf numFmtId="164" fontId="6" fillId="11" borderId="14" xfId="6" applyNumberFormat="1" applyFont="1" applyFill="1" applyBorder="1">
      <alignment vertical="center"/>
    </xf>
    <xf numFmtId="0" fontId="2" fillId="0" borderId="0" xfId="9" applyFont="1" applyFill="1" applyBorder="1"/>
    <xf numFmtId="0" fontId="2" fillId="0" borderId="0" xfId="4" applyFont="1" applyFill="1" applyBorder="1" applyAlignment="1">
      <alignment vertical="center"/>
    </xf>
    <xf numFmtId="3" fontId="2" fillId="0" borderId="0" xfId="4" applyNumberFormat="1" applyFont="1" applyFill="1" applyBorder="1" applyAlignment="1">
      <alignment vertical="center"/>
    </xf>
    <xf numFmtId="164" fontId="2" fillId="0" borderId="0" xfId="4" applyNumberFormat="1" applyFont="1" applyFill="1" applyBorder="1" applyAlignment="1">
      <alignment vertical="center"/>
    </xf>
    <xf numFmtId="0" fontId="2" fillId="0" borderId="0" xfId="14" applyFont="1" applyFill="1" applyBorder="1"/>
    <xf numFmtId="0" fontId="2" fillId="8" borderId="14" xfId="7" applyNumberFormat="1" applyFont="1" applyFill="1" applyBorder="1">
      <alignment vertical="center"/>
    </xf>
    <xf numFmtId="0" fontId="6" fillId="11" borderId="14" xfId="12" applyNumberFormat="1" applyFont="1" applyFill="1" applyBorder="1" applyAlignment="1">
      <alignment vertical="center"/>
    </xf>
    <xf numFmtId="0" fontId="2" fillId="10" borderId="14" xfId="6" applyNumberFormat="1" applyFont="1" applyFill="1" applyBorder="1">
      <alignment vertical="center"/>
    </xf>
    <xf numFmtId="0" fontId="2" fillId="10" borderId="14" xfId="7" applyNumberFormat="1" applyFont="1" applyFill="1" applyBorder="1">
      <alignment vertical="center"/>
    </xf>
    <xf numFmtId="3" fontId="0" fillId="0" borderId="0" xfId="0" applyNumberFormat="1"/>
    <xf numFmtId="0" fontId="2" fillId="10" borderId="14" xfId="7" applyNumberFormat="1" applyFont="1" applyFill="1" applyBorder="1" applyAlignment="1">
      <alignment horizontal="left" vertical="center"/>
    </xf>
    <xf numFmtId="0" fontId="2" fillId="10" borderId="14" xfId="6" applyNumberFormat="1" applyFont="1" applyFill="1" applyBorder="1">
      <alignment vertical="center"/>
    </xf>
    <xf numFmtId="0" fontId="2" fillId="8" borderId="14" xfId="6" applyNumberFormat="1" applyFont="1" applyFill="1" applyBorder="1">
      <alignment vertical="center"/>
    </xf>
    <xf numFmtId="165" fontId="3" fillId="8" borderId="14" xfId="6" applyNumberFormat="1" applyFont="1" applyFill="1" applyBorder="1">
      <alignment vertical="center"/>
    </xf>
    <xf numFmtId="165" fontId="3" fillId="10" borderId="14" xfId="7" applyNumberFormat="1" applyFont="1" applyFill="1" applyBorder="1">
      <alignment vertical="center"/>
    </xf>
    <xf numFmtId="165" fontId="8" fillId="11" borderId="14" xfId="6" applyNumberFormat="1" applyFont="1" applyFill="1" applyBorder="1">
      <alignment vertical="center"/>
    </xf>
    <xf numFmtId="165" fontId="8" fillId="11" borderId="14" xfId="7" applyNumberFormat="1" applyFont="1" applyFill="1" applyBorder="1">
      <alignment vertical="center"/>
    </xf>
    <xf numFmtId="165" fontId="6" fillId="6" borderId="14" xfId="8" applyNumberFormat="1" applyFont="1" applyFill="1" applyBorder="1">
      <alignment vertical="center"/>
    </xf>
    <xf numFmtId="164" fontId="2" fillId="8" borderId="14" xfId="1" applyNumberFormat="1" applyFont="1" applyFill="1" applyBorder="1" applyAlignment="1">
      <alignment vertical="center"/>
    </xf>
    <xf numFmtId="164" fontId="2" fillId="10" borderId="14" xfId="1" applyNumberFormat="1" applyFont="1" applyFill="1" applyBorder="1" applyAlignment="1">
      <alignment vertical="center"/>
    </xf>
    <xf numFmtId="165" fontId="6" fillId="11" borderId="14" xfId="7" applyNumberFormat="1" applyFont="1" applyFill="1" applyBorder="1">
      <alignment vertical="center"/>
    </xf>
    <xf numFmtId="165" fontId="6" fillId="11" borderId="14" xfId="6" applyNumberFormat="1" applyFont="1" applyFill="1" applyBorder="1">
      <alignment vertical="center"/>
    </xf>
    <xf numFmtId="165" fontId="2" fillId="10" borderId="14" xfId="6" applyNumberFormat="1" applyFont="1" applyFill="1" applyBorder="1">
      <alignment vertical="center"/>
    </xf>
    <xf numFmtId="165" fontId="6" fillId="6" borderId="14" xfId="6" applyNumberFormat="1" applyFont="1" applyFill="1" applyBorder="1">
      <alignment vertical="center"/>
    </xf>
    <xf numFmtId="165" fontId="3" fillId="10" borderId="14" xfId="6" applyNumberFormat="1" applyFont="1" applyFill="1" applyBorder="1">
      <alignment vertical="center"/>
    </xf>
    <xf numFmtId="165" fontId="2" fillId="8" borderId="14" xfId="7" applyNumberFormat="1" applyFont="1" applyFill="1" applyBorder="1">
      <alignment vertical="center"/>
    </xf>
    <xf numFmtId="0" fontId="2" fillId="8" borderId="14" xfId="12" applyNumberFormat="1" applyFont="1" applyFill="1" applyBorder="1" applyAlignment="1">
      <alignment vertical="center"/>
    </xf>
    <xf numFmtId="0" fontId="2" fillId="0" borderId="30" xfId="9" applyFont="1" applyFill="1" applyBorder="1"/>
    <xf numFmtId="0" fontId="2" fillId="2" borderId="31" xfId="0" applyFont="1" applyFill="1" applyBorder="1"/>
    <xf numFmtId="0" fontId="2" fillId="0" borderId="31" xfId="4" applyFont="1" applyFill="1" applyBorder="1" applyAlignment="1">
      <alignment vertical="center"/>
    </xf>
    <xf numFmtId="3" fontId="2" fillId="0" borderId="31" xfId="4" applyNumberFormat="1" applyFont="1" applyFill="1" applyBorder="1" applyAlignment="1">
      <alignment vertical="center"/>
    </xf>
    <xf numFmtId="164" fontId="2" fillId="0" borderId="31" xfId="4" applyNumberFormat="1" applyFont="1" applyFill="1" applyBorder="1" applyAlignment="1">
      <alignment vertical="center"/>
    </xf>
    <xf numFmtId="0" fontId="2" fillId="0" borderId="32" xfId="14" applyFont="1" applyFill="1" applyBorder="1"/>
    <xf numFmtId="0" fontId="2" fillId="0" borderId="33" xfId="9" applyFont="1" applyFill="1" applyBorder="1"/>
    <xf numFmtId="0" fontId="2" fillId="0" borderId="34" xfId="14" applyFont="1" applyFill="1" applyBorder="1"/>
    <xf numFmtId="0" fontId="2" fillId="0" borderId="35" xfId="9" applyFont="1" applyFill="1" applyBorder="1"/>
    <xf numFmtId="0" fontId="2" fillId="0" borderId="36" xfId="4" applyFont="1" applyFill="1" applyBorder="1" applyAlignment="1">
      <alignment vertical="center"/>
    </xf>
    <xf numFmtId="3" fontId="2" fillId="0" borderId="36" xfId="4" applyNumberFormat="1" applyFont="1" applyFill="1" applyBorder="1" applyAlignment="1">
      <alignment vertical="center"/>
    </xf>
    <xf numFmtId="164" fontId="2" fillId="0" borderId="36" xfId="4" applyNumberFormat="1" applyFont="1" applyFill="1" applyBorder="1" applyAlignment="1">
      <alignment vertical="center"/>
    </xf>
    <xf numFmtId="0" fontId="2" fillId="0" borderId="37" xfId="14" applyFont="1" applyFill="1" applyBorder="1"/>
    <xf numFmtId="0" fontId="6" fillId="6" borderId="0" xfId="4" applyFont="1" applyFill="1" applyBorder="1" applyAlignment="1">
      <alignment vertical="center"/>
    </xf>
    <xf numFmtId="3" fontId="2" fillId="8" borderId="14" xfId="6" applyNumberFormat="1" applyFont="1" applyFill="1" applyBorder="1">
      <alignment vertical="center"/>
    </xf>
    <xf numFmtId="3" fontId="2" fillId="10" borderId="14" xfId="7" applyNumberFormat="1" applyFont="1" applyFill="1" applyBorder="1">
      <alignment vertical="center"/>
    </xf>
    <xf numFmtId="3" fontId="3" fillId="8" borderId="14" xfId="6" applyNumberFormat="1" applyFont="1" applyFill="1" applyBorder="1">
      <alignment vertical="center"/>
    </xf>
    <xf numFmtId="9" fontId="2" fillId="8" borderId="14" xfId="6" applyNumberFormat="1" applyFont="1" applyFill="1" applyBorder="1">
      <alignment vertical="center"/>
    </xf>
    <xf numFmtId="3" fontId="3" fillId="10" borderId="14" xfId="7" applyNumberFormat="1" applyFont="1" applyFill="1" applyBorder="1">
      <alignment vertical="center"/>
    </xf>
    <xf numFmtId="3" fontId="2" fillId="10" borderId="14" xfId="6" applyNumberFormat="1" applyFont="1" applyFill="1" applyBorder="1">
      <alignment vertical="center"/>
    </xf>
    <xf numFmtId="3" fontId="3" fillId="10" borderId="14" xfId="6" applyNumberFormat="1" applyFont="1" applyFill="1" applyBorder="1">
      <alignment vertical="center"/>
    </xf>
    <xf numFmtId="0" fontId="2" fillId="10" borderId="20" xfId="7" applyNumberFormat="1" applyFont="1" applyFill="1" applyBorder="1" applyAlignment="1">
      <alignment horizontal="left" vertical="center"/>
    </xf>
    <xf numFmtId="0" fontId="2" fillId="10" borderId="14" xfId="6" applyNumberFormat="1" applyFont="1" applyFill="1" applyBorder="1">
      <alignment vertical="center"/>
    </xf>
    <xf numFmtId="0" fontId="2" fillId="8" borderId="20" xfId="7" applyNumberFormat="1" applyFont="1" applyFill="1" applyBorder="1" applyAlignment="1">
      <alignment horizontal="left" vertical="center"/>
    </xf>
    <xf numFmtId="0" fontId="2" fillId="8" borderId="14" xfId="7" applyNumberFormat="1" applyFont="1" applyFill="1" applyBorder="1">
      <alignment vertical="center"/>
    </xf>
    <xf numFmtId="0" fontId="2" fillId="8" borderId="14" xfId="6" applyNumberFormat="1" applyFont="1" applyFill="1" applyBorder="1">
      <alignment vertical="center"/>
    </xf>
    <xf numFmtId="0" fontId="2" fillId="10" borderId="14" xfId="7" applyNumberFormat="1" applyFont="1" applyFill="1" applyBorder="1" applyAlignment="1">
      <alignment horizontal="left" vertical="center"/>
    </xf>
    <xf numFmtId="0" fontId="2" fillId="8" borderId="20" xfId="6" applyNumberFormat="1" applyFont="1" applyFill="1" applyBorder="1" applyAlignment="1">
      <alignment horizontal="left" vertical="center"/>
    </xf>
    <xf numFmtId="0" fontId="6" fillId="11" borderId="15" xfId="7" applyNumberFormat="1" applyFont="1" applyFill="1" applyBorder="1" applyAlignment="1">
      <alignment vertical="center"/>
    </xf>
    <xf numFmtId="0" fontId="6" fillId="11" borderId="15" xfId="6" applyNumberFormat="1" applyFont="1" applyFill="1" applyBorder="1" applyAlignment="1">
      <alignment vertical="center"/>
    </xf>
    <xf numFmtId="0" fontId="12" fillId="2" borderId="0" xfId="0" applyFont="1" applyFill="1" applyBorder="1"/>
    <xf numFmtId="0" fontId="13" fillId="8" borderId="14" xfId="6" applyNumberFormat="1" applyFont="1" applyFill="1" applyBorder="1" applyAlignment="1">
      <alignment vertical="center"/>
    </xf>
    <xf numFmtId="0" fontId="2" fillId="10" borderId="14" xfId="6" applyNumberFormat="1" applyFont="1" applyFill="1" applyBorder="1">
      <alignment vertical="center"/>
    </xf>
    <xf numFmtId="0" fontId="2" fillId="8" borderId="14" xfId="7" applyNumberFormat="1" applyFont="1" applyFill="1" applyBorder="1">
      <alignment vertical="center"/>
    </xf>
    <xf numFmtId="0" fontId="2" fillId="10" borderId="14" xfId="6" applyNumberFormat="1" applyFont="1" applyFill="1" applyBorder="1">
      <alignment vertical="center"/>
    </xf>
    <xf numFmtId="0" fontId="2" fillId="8" borderId="14" xfId="7" applyNumberFormat="1" applyFont="1" applyFill="1" applyBorder="1">
      <alignment vertical="center"/>
    </xf>
    <xf numFmtId="165" fontId="2" fillId="8" borderId="14" xfId="1" applyNumberFormat="1" applyFont="1" applyFill="1" applyBorder="1" applyAlignment="1">
      <alignment vertical="center"/>
    </xf>
    <xf numFmtId="0" fontId="6" fillId="11" borderId="14" xfId="5" applyFont="1" applyFill="1" applyBorder="1" applyAlignment="1">
      <alignment horizontal="left" vertical="center" wrapText="1"/>
    </xf>
    <xf numFmtId="0" fontId="6" fillId="11" borderId="14" xfId="8" applyNumberFormat="1" applyFont="1" applyFill="1" applyBorder="1" applyAlignment="1">
      <alignment horizontal="left" vertical="center"/>
    </xf>
    <xf numFmtId="0" fontId="2" fillId="8" borderId="21" xfId="6" applyNumberFormat="1" applyFont="1" applyFill="1" applyBorder="1" applyAlignment="1">
      <alignment horizontal="left" vertical="center"/>
    </xf>
    <xf numFmtId="0" fontId="2" fillId="8" borderId="22" xfId="6" applyNumberFormat="1" applyFont="1" applyFill="1" applyBorder="1" applyAlignment="1">
      <alignment horizontal="left" vertical="center"/>
    </xf>
    <xf numFmtId="0" fontId="2" fillId="10" borderId="20" xfId="7" applyNumberFormat="1" applyFont="1" applyFill="1" applyBorder="1" applyAlignment="1">
      <alignment horizontal="left" vertical="center"/>
    </xf>
    <xf numFmtId="0" fontId="2" fillId="10" borderId="21" xfId="7" applyNumberFormat="1" applyFont="1" applyFill="1" applyBorder="1" applyAlignment="1">
      <alignment horizontal="left" vertical="center"/>
    </xf>
    <xf numFmtId="0" fontId="2" fillId="10" borderId="22" xfId="7" applyNumberFormat="1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left" vertical="center"/>
    </xf>
    <xf numFmtId="0" fontId="3" fillId="3" borderId="3" xfId="0" applyFont="1" applyFill="1" applyBorder="1" applyAlignment="1">
      <alignment horizontal="left" vertical="center"/>
    </xf>
    <xf numFmtId="0" fontId="2" fillId="8" borderId="14" xfId="6" applyNumberFormat="1" applyFont="1" applyFill="1" applyBorder="1" applyAlignment="1">
      <alignment horizontal="left" vertical="center"/>
    </xf>
    <xf numFmtId="0" fontId="2" fillId="10" borderId="14" xfId="7" applyNumberFormat="1" applyFont="1" applyFill="1" applyBorder="1" applyAlignment="1">
      <alignment horizontal="left" vertical="center"/>
    </xf>
    <xf numFmtId="0" fontId="6" fillId="6" borderId="14" xfId="8" applyNumberFormat="1" applyFont="1" applyFill="1" applyBorder="1">
      <alignment vertical="center"/>
    </xf>
    <xf numFmtId="0" fontId="2" fillId="10" borderId="14" xfId="6" applyNumberFormat="1" applyFont="1" applyFill="1" applyBorder="1">
      <alignment vertical="center"/>
    </xf>
    <xf numFmtId="0" fontId="2" fillId="8" borderId="14" xfId="7" applyNumberFormat="1" applyFont="1" applyFill="1" applyBorder="1">
      <alignment vertical="center"/>
    </xf>
    <xf numFmtId="0" fontId="6" fillId="11" borderId="15" xfId="6" applyNumberFormat="1" applyFont="1" applyFill="1" applyBorder="1" applyAlignment="1">
      <alignment horizontal="left" vertical="center"/>
    </xf>
    <xf numFmtId="0" fontId="6" fillId="11" borderId="29" xfId="6" applyNumberFormat="1" applyFont="1" applyFill="1" applyBorder="1" applyAlignment="1">
      <alignment horizontal="left" vertical="center"/>
    </xf>
    <xf numFmtId="0" fontId="6" fillId="6" borderId="14" xfId="13" applyNumberFormat="1" applyFont="1" applyFill="1" applyBorder="1" applyAlignment="1">
      <alignment horizontal="left" vertical="center"/>
    </xf>
    <xf numFmtId="0" fontId="2" fillId="8" borderId="14" xfId="6" applyNumberFormat="1" applyFont="1" applyFill="1" applyBorder="1">
      <alignment vertical="center"/>
    </xf>
    <xf numFmtId="0" fontId="6" fillId="6" borderId="14" xfId="6" applyNumberFormat="1" applyFont="1" applyFill="1" applyBorder="1">
      <alignment vertical="center"/>
    </xf>
    <xf numFmtId="0" fontId="2" fillId="8" borderId="20" xfId="7" applyNumberFormat="1" applyFont="1" applyFill="1" applyBorder="1" applyAlignment="1">
      <alignment horizontal="left" vertical="center"/>
    </xf>
    <xf numFmtId="0" fontId="2" fillId="8" borderId="21" xfId="7" applyNumberFormat="1" applyFont="1" applyFill="1" applyBorder="1" applyAlignment="1">
      <alignment horizontal="left" vertical="center"/>
    </xf>
    <xf numFmtId="0" fontId="2" fillId="8" borderId="22" xfId="7" applyNumberFormat="1" applyFont="1" applyFill="1" applyBorder="1" applyAlignment="1">
      <alignment horizontal="left" vertical="center"/>
    </xf>
    <xf numFmtId="0" fontId="2" fillId="10" borderId="20" xfId="6" applyNumberFormat="1" applyFont="1" applyFill="1" applyBorder="1" applyAlignment="1">
      <alignment horizontal="left" vertical="center" wrapText="1"/>
    </xf>
    <xf numFmtId="0" fontId="2" fillId="10" borderId="21" xfId="6" applyNumberFormat="1" applyFont="1" applyFill="1" applyBorder="1" applyAlignment="1">
      <alignment horizontal="left" vertical="center" wrapText="1"/>
    </xf>
    <xf numFmtId="0" fontId="2" fillId="10" borderId="22" xfId="6" applyNumberFormat="1" applyFont="1" applyFill="1" applyBorder="1" applyAlignment="1">
      <alignment horizontal="left" vertical="center" wrapText="1"/>
    </xf>
    <xf numFmtId="0" fontId="2" fillId="10" borderId="14" xfId="6" applyNumberFormat="1" applyFont="1" applyFill="1" applyBorder="1" applyAlignment="1">
      <alignment horizontal="left" vertical="center"/>
    </xf>
    <xf numFmtId="165" fontId="3" fillId="8" borderId="20" xfId="6" applyNumberFormat="1" applyFont="1" applyFill="1" applyBorder="1" applyAlignment="1">
      <alignment horizontal="right" vertical="center"/>
    </xf>
    <xf numFmtId="165" fontId="3" fillId="8" borderId="22" xfId="6" applyNumberFormat="1" applyFont="1" applyFill="1" applyBorder="1" applyAlignment="1">
      <alignment horizontal="right" vertical="center"/>
    </xf>
    <xf numFmtId="164" fontId="2" fillId="8" borderId="20" xfId="1" applyNumberFormat="1" applyFont="1" applyFill="1" applyBorder="1" applyAlignment="1">
      <alignment horizontal="right" vertical="center"/>
    </xf>
    <xf numFmtId="164" fontId="2" fillId="8" borderId="22" xfId="1" applyNumberFormat="1" applyFont="1" applyFill="1" applyBorder="1" applyAlignment="1">
      <alignment horizontal="right" vertical="center"/>
    </xf>
    <xf numFmtId="165" fontId="2" fillId="8" borderId="20" xfId="6" applyNumberFormat="1" applyFont="1" applyFill="1" applyBorder="1" applyAlignment="1">
      <alignment horizontal="right" vertical="center"/>
    </xf>
    <xf numFmtId="165" fontId="2" fillId="8" borderId="22" xfId="6" applyNumberFormat="1" applyFont="1" applyFill="1" applyBorder="1" applyAlignment="1">
      <alignment horizontal="right" vertical="center"/>
    </xf>
  </cellXfs>
  <cellStyles count="16">
    <cellStyle name="BordeEsqDI" xfId="14"/>
    <cellStyle name="BordeEsqDS" xfId="11"/>
    <cellStyle name="BordeEsqII" xfId="9"/>
    <cellStyle name="BordeEsqIS" xfId="2"/>
    <cellStyle name="BordeTablaDer" xfId="15"/>
    <cellStyle name="BordeTablaInf" xfId="10"/>
    <cellStyle name="BordeTablaIzq" xfId="4"/>
    <cellStyle name="BordeTablaSup" xfId="3"/>
    <cellStyle name="fColor1" xfId="6"/>
    <cellStyle name="fColor2" xfId="7"/>
    <cellStyle name="fTitulo" xfId="5"/>
    <cellStyle name="fTotal0" xfId="8"/>
    <cellStyle name="fTotal1" xfId="12"/>
    <cellStyle name="fTotal2" xfId="13"/>
    <cellStyle name="Normal" xfId="0" builtinId="0"/>
    <cellStyle name="Porcentaje" xfId="1" builtinId="5"/>
  </cellStyles>
  <dxfs count="0"/>
  <tableStyles count="0" defaultTableStyle="TableStyleMedium9" defaultPivotStyle="PivotStyleLight16"/>
  <colors>
    <mruColors>
      <color rgb="FF376091"/>
      <color rgb="FFDBE5F1"/>
      <color rgb="FFB8CCE4"/>
      <color rgb="FF6E97C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1"/>
  <sheetViews>
    <sheetView showGridLines="0" tabSelected="1" zoomScaleNormal="100" zoomScaleSheetLayoutView="100" workbookViewId="0">
      <selection activeCell="C173" sqref="C173:C177"/>
    </sheetView>
  </sheetViews>
  <sheetFormatPr baseColWidth="10" defaultColWidth="9.140625" defaultRowHeight="15" x14ac:dyDescent="0.25"/>
  <cols>
    <col min="1" max="1" width="0.85546875" customWidth="1"/>
    <col min="2" max="2" width="0.5703125" style="1" customWidth="1"/>
    <col min="3" max="3" width="18" style="1" customWidth="1"/>
    <col min="4" max="4" width="66.140625" style="82" customWidth="1"/>
    <col min="5" max="8" width="11.42578125" style="1" customWidth="1"/>
    <col min="9" max="9" width="11.42578125" style="83" customWidth="1"/>
    <col min="10" max="10" width="0.5703125" style="1" customWidth="1"/>
    <col min="12" max="12" width="7" bestFit="1" customWidth="1"/>
    <col min="13" max="15" width="5" bestFit="1" customWidth="1"/>
    <col min="16" max="16" width="6.5703125" bestFit="1" customWidth="1"/>
    <col min="17" max="17" width="6.5703125" customWidth="1"/>
  </cols>
  <sheetData>
    <row r="1" spans="2:10" ht="16.5" thickTop="1" thickBot="1" x14ac:dyDescent="0.3">
      <c r="C1" s="179" t="s">
        <v>0</v>
      </c>
      <c r="D1" s="179"/>
      <c r="E1" s="179"/>
      <c r="F1" s="179"/>
      <c r="G1" s="179"/>
      <c r="H1" s="180"/>
      <c r="I1" s="2"/>
    </row>
    <row r="2" spans="2:10" ht="16.5" thickTop="1" thickBot="1" x14ac:dyDescent="0.3">
      <c r="C2" s="181" t="s">
        <v>181</v>
      </c>
      <c r="D2" s="179"/>
      <c r="E2" s="179"/>
      <c r="F2" s="179"/>
      <c r="G2" s="179"/>
      <c r="H2" s="2"/>
      <c r="I2" s="1"/>
    </row>
    <row r="3" spans="2:10" ht="16.5" thickTop="1" thickBot="1" x14ac:dyDescent="0.3">
      <c r="C3" s="165"/>
      <c r="D3" s="4"/>
      <c r="E3" s="3"/>
      <c r="F3" s="3"/>
      <c r="G3" s="3"/>
      <c r="H3" s="3"/>
      <c r="I3" s="5"/>
      <c r="J3" s="87"/>
    </row>
    <row r="4" spans="2:10" ht="16.5" thickTop="1" thickBot="1" x14ac:dyDescent="0.3">
      <c r="C4" s="181" t="s">
        <v>1</v>
      </c>
      <c r="D4" s="179"/>
      <c r="E4" s="179"/>
      <c r="F4" s="179"/>
      <c r="G4" s="179"/>
      <c r="H4" s="180"/>
      <c r="I4" s="6"/>
      <c r="J4" s="87"/>
    </row>
    <row r="5" spans="2:10" ht="15.75" thickTop="1" x14ac:dyDescent="0.25">
      <c r="B5" s="3"/>
      <c r="C5" s="7"/>
      <c r="D5" s="8"/>
      <c r="E5" s="9"/>
      <c r="F5" s="9"/>
      <c r="G5" s="9"/>
      <c r="H5" s="3"/>
      <c r="I5" s="3"/>
      <c r="J5" s="3"/>
    </row>
    <row r="6" spans="2:10" ht="3.75" customHeight="1" x14ac:dyDescent="0.25">
      <c r="B6" s="10"/>
      <c r="C6" s="11"/>
      <c r="D6" s="12"/>
      <c r="E6" s="11"/>
      <c r="F6" s="11"/>
      <c r="G6" s="11"/>
      <c r="H6" s="11"/>
      <c r="I6" s="13"/>
      <c r="J6" s="88"/>
    </row>
    <row r="7" spans="2:10" ht="19.5" customHeight="1" x14ac:dyDescent="0.25">
      <c r="B7" s="14"/>
      <c r="C7" s="15" t="s">
        <v>2</v>
      </c>
      <c r="D7" s="16" t="s">
        <v>3</v>
      </c>
      <c r="E7" s="15" t="s">
        <v>4</v>
      </c>
      <c r="F7" s="15" t="s">
        <v>5</v>
      </c>
      <c r="G7" s="15" t="s">
        <v>6</v>
      </c>
      <c r="H7" s="15" t="s">
        <v>7</v>
      </c>
      <c r="I7" s="15" t="s">
        <v>8</v>
      </c>
      <c r="J7" s="89"/>
    </row>
    <row r="8" spans="2:10" ht="19.5" customHeight="1" x14ac:dyDescent="0.25">
      <c r="B8" s="14"/>
      <c r="C8" s="17" t="s">
        <v>9</v>
      </c>
      <c r="D8" s="18" t="s">
        <v>10</v>
      </c>
      <c r="E8" s="149">
        <v>37</v>
      </c>
      <c r="F8" s="19">
        <f>E8/I8</f>
        <v>0.43023255813953487</v>
      </c>
      <c r="G8" s="149">
        <v>49</v>
      </c>
      <c r="H8" s="19">
        <f>G8/I8</f>
        <v>0.56976744186046513</v>
      </c>
      <c r="I8" s="121">
        <f>E8+G8</f>
        <v>86</v>
      </c>
      <c r="J8" s="89"/>
    </row>
    <row r="9" spans="2:10" ht="19.5" customHeight="1" x14ac:dyDescent="0.25">
      <c r="B9" s="14"/>
      <c r="C9" s="20" t="s">
        <v>11</v>
      </c>
      <c r="D9" s="21" t="s">
        <v>12</v>
      </c>
      <c r="E9" s="150">
        <v>1262</v>
      </c>
      <c r="F9" s="22">
        <f t="shared" ref="F9:F11" si="0">E9/I9</f>
        <v>0.53656462585034015</v>
      </c>
      <c r="G9" s="150">
        <v>1090</v>
      </c>
      <c r="H9" s="22">
        <f t="shared" ref="H9:H11" si="1">G9/I9</f>
        <v>0.46343537414965985</v>
      </c>
      <c r="I9" s="122">
        <f t="shared" ref="I9:I33" si="2">E9+G9</f>
        <v>2352</v>
      </c>
      <c r="J9" s="89"/>
    </row>
    <row r="10" spans="2:10" ht="19.5" customHeight="1" x14ac:dyDescent="0.25">
      <c r="B10" s="14"/>
      <c r="C10" s="182" t="s">
        <v>13</v>
      </c>
      <c r="D10" s="18" t="s">
        <v>14</v>
      </c>
      <c r="E10" s="149">
        <v>196</v>
      </c>
      <c r="F10" s="19">
        <f t="shared" si="0"/>
        <v>0.16568047337278108</v>
      </c>
      <c r="G10" s="149">
        <v>987</v>
      </c>
      <c r="H10" s="19">
        <f t="shared" si="1"/>
        <v>0.83431952662721898</v>
      </c>
      <c r="I10" s="121">
        <f t="shared" si="2"/>
        <v>1183</v>
      </c>
      <c r="J10" s="89"/>
    </row>
    <row r="11" spans="2:10" ht="19.5" customHeight="1" x14ac:dyDescent="0.25">
      <c r="B11" s="14"/>
      <c r="C11" s="182"/>
      <c r="D11" s="18" t="s">
        <v>15</v>
      </c>
      <c r="E11" s="149">
        <v>91</v>
      </c>
      <c r="F11" s="19">
        <f t="shared" si="0"/>
        <v>0.21212121212121213</v>
      </c>
      <c r="G11" s="149">
        <v>338</v>
      </c>
      <c r="H11" s="19">
        <f t="shared" si="1"/>
        <v>0.78787878787878785</v>
      </c>
      <c r="I11" s="121">
        <f t="shared" si="2"/>
        <v>429</v>
      </c>
      <c r="J11" s="89"/>
    </row>
    <row r="12" spans="2:10" ht="19.5" customHeight="1" x14ac:dyDescent="0.25">
      <c r="B12" s="14"/>
      <c r="C12" s="182"/>
      <c r="D12" s="164" t="s">
        <v>16</v>
      </c>
      <c r="E12" s="129">
        <f>SUM(E10:E11)</f>
        <v>287</v>
      </c>
      <c r="F12" s="84">
        <f t="shared" ref="F12:F34" si="3">E12/I12</f>
        <v>0.17803970223325061</v>
      </c>
      <c r="G12" s="129">
        <f>SUM(G10:G11)</f>
        <v>1325</v>
      </c>
      <c r="H12" s="84">
        <f t="shared" ref="H12:H35" si="4">G12/I12</f>
        <v>0.82196029776674939</v>
      </c>
      <c r="I12" s="129">
        <f>SUM(I10:I11)</f>
        <v>1612</v>
      </c>
      <c r="J12" s="89"/>
    </row>
    <row r="13" spans="2:10" ht="19.5" customHeight="1" x14ac:dyDescent="0.25">
      <c r="B13" s="14"/>
      <c r="C13" s="20" t="s">
        <v>17</v>
      </c>
      <c r="D13" s="21" t="s">
        <v>18</v>
      </c>
      <c r="E13" s="150">
        <v>182</v>
      </c>
      <c r="F13" s="22">
        <f t="shared" si="3"/>
        <v>0.17316841103710751</v>
      </c>
      <c r="G13" s="150">
        <v>869</v>
      </c>
      <c r="H13" s="22">
        <f t="shared" si="4"/>
        <v>0.82683158896289244</v>
      </c>
      <c r="I13" s="122">
        <f t="shared" si="2"/>
        <v>1051</v>
      </c>
      <c r="J13" s="89"/>
    </row>
    <row r="14" spans="2:10" ht="19.5" customHeight="1" x14ac:dyDescent="0.25">
      <c r="B14" s="14"/>
      <c r="C14" s="182" t="s">
        <v>19</v>
      </c>
      <c r="D14" s="18" t="s">
        <v>14</v>
      </c>
      <c r="E14" s="149">
        <v>521</v>
      </c>
      <c r="F14" s="19">
        <f t="shared" si="3"/>
        <v>0.23227819884083817</v>
      </c>
      <c r="G14" s="149">
        <v>1722</v>
      </c>
      <c r="H14" s="19">
        <f t="shared" si="4"/>
        <v>0.76772180115916189</v>
      </c>
      <c r="I14" s="121">
        <f t="shared" si="2"/>
        <v>2243</v>
      </c>
      <c r="J14" s="89"/>
    </row>
    <row r="15" spans="2:10" ht="19.5" customHeight="1" x14ac:dyDescent="0.25">
      <c r="B15" s="14"/>
      <c r="C15" s="182"/>
      <c r="D15" s="18" t="s">
        <v>20</v>
      </c>
      <c r="E15" s="149">
        <v>166</v>
      </c>
      <c r="F15" s="19">
        <f t="shared" si="3"/>
        <v>0.49849849849849848</v>
      </c>
      <c r="G15" s="149">
        <v>167</v>
      </c>
      <c r="H15" s="19">
        <f t="shared" si="4"/>
        <v>0.50150150150150152</v>
      </c>
      <c r="I15" s="121">
        <f t="shared" si="2"/>
        <v>333</v>
      </c>
      <c r="J15" s="89"/>
    </row>
    <row r="16" spans="2:10" ht="19.5" customHeight="1" x14ac:dyDescent="0.25">
      <c r="B16" s="14"/>
      <c r="C16" s="182"/>
      <c r="D16" s="164" t="s">
        <v>21</v>
      </c>
      <c r="E16" s="129">
        <f>SUM(E14:E15)</f>
        <v>687</v>
      </c>
      <c r="F16" s="84">
        <f t="shared" si="3"/>
        <v>0.26669254658385094</v>
      </c>
      <c r="G16" s="129">
        <f>SUM(G14:G15)</f>
        <v>1889</v>
      </c>
      <c r="H16" s="84">
        <f t="shared" si="4"/>
        <v>0.73330745341614911</v>
      </c>
      <c r="I16" s="129">
        <f>SUM(I14:I15)</f>
        <v>2576</v>
      </c>
      <c r="J16" s="89"/>
    </row>
    <row r="17" spans="1:10" ht="19.5" customHeight="1" x14ac:dyDescent="0.25">
      <c r="B17" s="14"/>
      <c r="C17" s="183" t="s">
        <v>22</v>
      </c>
      <c r="D17" s="21" t="s">
        <v>23</v>
      </c>
      <c r="E17" s="26">
        <v>183</v>
      </c>
      <c r="F17" s="127">
        <f t="shared" si="3"/>
        <v>0.23252858958068615</v>
      </c>
      <c r="G17" s="26">
        <v>604</v>
      </c>
      <c r="H17" s="127">
        <f t="shared" si="4"/>
        <v>0.76747141041931388</v>
      </c>
      <c r="I17" s="122">
        <f t="shared" si="2"/>
        <v>787</v>
      </c>
      <c r="J17" s="89"/>
    </row>
    <row r="18" spans="1:10" ht="19.5" customHeight="1" x14ac:dyDescent="0.25">
      <c r="B18" s="14"/>
      <c r="C18" s="183"/>
      <c r="D18" s="21" t="s">
        <v>24</v>
      </c>
      <c r="E18" s="26">
        <v>43</v>
      </c>
      <c r="F18" s="127">
        <f t="shared" si="3"/>
        <v>0.34677419354838712</v>
      </c>
      <c r="G18" s="26">
        <v>81</v>
      </c>
      <c r="H18" s="127">
        <f t="shared" si="4"/>
        <v>0.65322580645161288</v>
      </c>
      <c r="I18" s="122">
        <f t="shared" si="2"/>
        <v>124</v>
      </c>
      <c r="J18" s="89"/>
    </row>
    <row r="19" spans="1:10" ht="19.5" customHeight="1" x14ac:dyDescent="0.25">
      <c r="B19" s="14"/>
      <c r="C19" s="183"/>
      <c r="D19" s="163" t="s">
        <v>25</v>
      </c>
      <c r="E19" s="128">
        <f>SUM(E17:E18)</f>
        <v>226</v>
      </c>
      <c r="F19" s="84">
        <f t="shared" si="3"/>
        <v>0.24807903402854006</v>
      </c>
      <c r="G19" s="128">
        <f>SUM(G17:G18)</f>
        <v>685</v>
      </c>
      <c r="H19" s="84">
        <f t="shared" si="4"/>
        <v>0.75192096597145996</v>
      </c>
      <c r="I19" s="128">
        <f>SUM(I17:I18)</f>
        <v>911</v>
      </c>
      <c r="J19" s="89"/>
    </row>
    <row r="20" spans="1:10" ht="19.5" customHeight="1" x14ac:dyDescent="0.25">
      <c r="B20" s="14"/>
      <c r="C20" s="17" t="s">
        <v>26</v>
      </c>
      <c r="D20" s="18" t="s">
        <v>27</v>
      </c>
      <c r="E20" s="27">
        <v>76</v>
      </c>
      <c r="F20" s="126">
        <f t="shared" si="3"/>
        <v>9.3596059113300489E-2</v>
      </c>
      <c r="G20" s="27">
        <v>736</v>
      </c>
      <c r="H20" s="126">
        <f t="shared" si="4"/>
        <v>0.90640394088669951</v>
      </c>
      <c r="I20" s="121">
        <f t="shared" si="2"/>
        <v>812</v>
      </c>
      <c r="J20" s="89"/>
    </row>
    <row r="21" spans="1:10" ht="19.5" customHeight="1" x14ac:dyDescent="0.25">
      <c r="A21">
        <v>532</v>
      </c>
      <c r="B21" s="14"/>
      <c r="C21" s="118" t="s">
        <v>28</v>
      </c>
      <c r="D21" s="21" t="s">
        <v>12</v>
      </c>
      <c r="E21" s="26">
        <v>462</v>
      </c>
      <c r="F21" s="127">
        <f t="shared" si="3"/>
        <v>0.46292585170340683</v>
      </c>
      <c r="G21" s="26">
        <v>536</v>
      </c>
      <c r="H21" s="127">
        <f t="shared" si="4"/>
        <v>0.53707414829659317</v>
      </c>
      <c r="I21" s="122">
        <f t="shared" si="2"/>
        <v>998</v>
      </c>
      <c r="J21" s="89"/>
    </row>
    <row r="22" spans="1:10" ht="19.5" customHeight="1" x14ac:dyDescent="0.25">
      <c r="B22" s="14"/>
      <c r="C22" s="182" t="s">
        <v>29</v>
      </c>
      <c r="D22" s="18" t="s">
        <v>30</v>
      </c>
      <c r="E22" s="27">
        <v>0</v>
      </c>
      <c r="F22" s="27">
        <f t="shared" si="3"/>
        <v>0</v>
      </c>
      <c r="G22" s="27">
        <v>7</v>
      </c>
      <c r="H22" s="19">
        <f t="shared" si="4"/>
        <v>1</v>
      </c>
      <c r="I22" s="151">
        <f t="shared" si="2"/>
        <v>7</v>
      </c>
      <c r="J22" s="89"/>
    </row>
    <row r="23" spans="1:10" ht="19.5" customHeight="1" x14ac:dyDescent="0.25">
      <c r="B23" s="14"/>
      <c r="C23" s="182"/>
      <c r="D23" s="18" t="s">
        <v>159</v>
      </c>
      <c r="E23" s="27">
        <v>0</v>
      </c>
      <c r="F23" s="27">
        <f t="shared" si="3"/>
        <v>0</v>
      </c>
      <c r="G23" s="27">
        <v>1</v>
      </c>
      <c r="H23" s="19">
        <f t="shared" si="4"/>
        <v>1</v>
      </c>
      <c r="I23" s="151">
        <f t="shared" si="2"/>
        <v>1</v>
      </c>
      <c r="J23" s="89"/>
    </row>
    <row r="24" spans="1:10" ht="19.5" customHeight="1" x14ac:dyDescent="0.25">
      <c r="B24" s="14"/>
      <c r="C24" s="182"/>
      <c r="D24" s="18" t="s">
        <v>31</v>
      </c>
      <c r="E24" s="28">
        <v>1</v>
      </c>
      <c r="F24" s="19">
        <f t="shared" si="3"/>
        <v>0.125</v>
      </c>
      <c r="G24" s="27">
        <v>7</v>
      </c>
      <c r="H24" s="152">
        <f t="shared" si="4"/>
        <v>0.875</v>
      </c>
      <c r="I24" s="151">
        <f t="shared" si="2"/>
        <v>8</v>
      </c>
      <c r="J24" s="89"/>
    </row>
    <row r="25" spans="1:10" ht="19.5" customHeight="1" x14ac:dyDescent="0.25">
      <c r="B25" s="14"/>
      <c r="C25" s="182"/>
      <c r="D25" s="18" t="s">
        <v>32</v>
      </c>
      <c r="E25" s="28">
        <v>0</v>
      </c>
      <c r="F25" s="27">
        <f t="shared" si="3"/>
        <v>0</v>
      </c>
      <c r="G25" s="27">
        <v>4</v>
      </c>
      <c r="H25" s="152">
        <f t="shared" si="4"/>
        <v>1</v>
      </c>
      <c r="I25" s="151">
        <f t="shared" si="2"/>
        <v>4</v>
      </c>
      <c r="J25" s="89"/>
    </row>
    <row r="26" spans="1:10" ht="19.5" customHeight="1" x14ac:dyDescent="0.25">
      <c r="B26" s="14"/>
      <c r="C26" s="182"/>
      <c r="D26" s="18" t="s">
        <v>33</v>
      </c>
      <c r="E26" s="27">
        <v>2</v>
      </c>
      <c r="F26" s="19">
        <f t="shared" si="3"/>
        <v>0.15384615384615385</v>
      </c>
      <c r="G26" s="27">
        <v>11</v>
      </c>
      <c r="H26" s="19">
        <f t="shared" si="4"/>
        <v>0.84615384615384615</v>
      </c>
      <c r="I26" s="151">
        <f t="shared" si="2"/>
        <v>13</v>
      </c>
      <c r="J26" s="89"/>
    </row>
    <row r="27" spans="1:10" ht="19.5" customHeight="1" x14ac:dyDescent="0.25">
      <c r="B27" s="14"/>
      <c r="C27" s="182"/>
      <c r="D27" s="18" t="s">
        <v>34</v>
      </c>
      <c r="E27" s="27">
        <v>4</v>
      </c>
      <c r="F27" s="19">
        <f t="shared" si="3"/>
        <v>0.22222222222222221</v>
      </c>
      <c r="G27" s="27">
        <v>14</v>
      </c>
      <c r="H27" s="19">
        <f t="shared" si="4"/>
        <v>0.77777777777777779</v>
      </c>
      <c r="I27" s="151">
        <f t="shared" si="2"/>
        <v>18</v>
      </c>
      <c r="J27" s="89"/>
    </row>
    <row r="28" spans="1:10" ht="19.5" customHeight="1" x14ac:dyDescent="0.25">
      <c r="B28" s="14"/>
      <c r="C28" s="182"/>
      <c r="D28" s="18" t="s">
        <v>35</v>
      </c>
      <c r="E28" s="28">
        <v>0</v>
      </c>
      <c r="F28" s="27">
        <f t="shared" si="3"/>
        <v>0</v>
      </c>
      <c r="G28" s="27">
        <v>1</v>
      </c>
      <c r="H28" s="19">
        <f t="shared" si="4"/>
        <v>1</v>
      </c>
      <c r="I28" s="151">
        <f t="shared" si="2"/>
        <v>1</v>
      </c>
      <c r="J28" s="89"/>
    </row>
    <row r="29" spans="1:10" ht="19.5" customHeight="1" x14ac:dyDescent="0.25">
      <c r="B29" s="14"/>
      <c r="C29" s="182"/>
      <c r="D29" s="18" t="s">
        <v>36</v>
      </c>
      <c r="E29" s="28">
        <v>1</v>
      </c>
      <c r="F29" s="19">
        <f t="shared" si="3"/>
        <v>0.1</v>
      </c>
      <c r="G29" s="27">
        <v>9</v>
      </c>
      <c r="H29" s="19">
        <f t="shared" si="4"/>
        <v>0.9</v>
      </c>
      <c r="I29" s="151">
        <f t="shared" si="2"/>
        <v>10</v>
      </c>
      <c r="J29" s="89"/>
    </row>
    <row r="30" spans="1:10" ht="19.5" customHeight="1" x14ac:dyDescent="0.25">
      <c r="B30" s="14"/>
      <c r="C30" s="182"/>
      <c r="D30" s="18" t="s">
        <v>37</v>
      </c>
      <c r="E30" s="28">
        <v>0</v>
      </c>
      <c r="F30" s="27">
        <f t="shared" si="3"/>
        <v>0</v>
      </c>
      <c r="G30" s="27">
        <v>15</v>
      </c>
      <c r="H30" s="19">
        <f t="shared" si="4"/>
        <v>1</v>
      </c>
      <c r="I30" s="151">
        <f t="shared" si="2"/>
        <v>15</v>
      </c>
      <c r="J30" s="89"/>
    </row>
    <row r="31" spans="1:10" ht="19.5" customHeight="1" x14ac:dyDescent="0.25">
      <c r="B31" s="14"/>
      <c r="C31" s="182"/>
      <c r="D31" s="18" t="s">
        <v>143</v>
      </c>
      <c r="E31" s="27">
        <v>0</v>
      </c>
      <c r="F31" s="27">
        <f t="shared" si="3"/>
        <v>0</v>
      </c>
      <c r="G31" s="27">
        <v>1</v>
      </c>
      <c r="H31" s="19">
        <f t="shared" si="4"/>
        <v>1</v>
      </c>
      <c r="I31" s="151">
        <f t="shared" si="2"/>
        <v>1</v>
      </c>
      <c r="J31" s="89"/>
    </row>
    <row r="32" spans="1:10" ht="19.5" customHeight="1" x14ac:dyDescent="0.25">
      <c r="B32" s="14"/>
      <c r="C32" s="182"/>
      <c r="D32" s="18" t="s">
        <v>144</v>
      </c>
      <c r="E32" s="27">
        <v>0</v>
      </c>
      <c r="F32" s="27">
        <f t="shared" si="3"/>
        <v>0</v>
      </c>
      <c r="G32" s="27">
        <v>5</v>
      </c>
      <c r="H32" s="19">
        <f t="shared" si="4"/>
        <v>1</v>
      </c>
      <c r="I32" s="151">
        <f t="shared" si="2"/>
        <v>5</v>
      </c>
      <c r="J32" s="89"/>
    </row>
    <row r="33" spans="2:10" ht="19.5" customHeight="1" x14ac:dyDescent="0.25">
      <c r="B33" s="14"/>
      <c r="C33" s="182"/>
      <c r="D33" s="18" t="s">
        <v>145</v>
      </c>
      <c r="E33" s="28">
        <v>0</v>
      </c>
      <c r="F33" s="27">
        <f t="shared" si="3"/>
        <v>0</v>
      </c>
      <c r="G33" s="27">
        <v>4</v>
      </c>
      <c r="H33" s="19">
        <f t="shared" si="4"/>
        <v>1</v>
      </c>
      <c r="I33" s="151">
        <f t="shared" si="2"/>
        <v>4</v>
      </c>
      <c r="J33" s="89"/>
    </row>
    <row r="34" spans="2:10" ht="19.5" customHeight="1" x14ac:dyDescent="0.25">
      <c r="B34" s="14"/>
      <c r="C34" s="182"/>
      <c r="D34" s="164" t="s">
        <v>38</v>
      </c>
      <c r="E34" s="129">
        <f>SUM(E22:E33)</f>
        <v>8</v>
      </c>
      <c r="F34" s="84">
        <f t="shared" si="3"/>
        <v>9.1954022988505746E-2</v>
      </c>
      <c r="G34" s="129">
        <f>SUM(G22:G33)</f>
        <v>79</v>
      </c>
      <c r="H34" s="84">
        <f t="shared" si="4"/>
        <v>0.90804597701149425</v>
      </c>
      <c r="I34" s="129">
        <f>SUM(I22:I33)</f>
        <v>87</v>
      </c>
      <c r="J34" s="89"/>
    </row>
    <row r="35" spans="2:10" ht="19.5" customHeight="1" x14ac:dyDescent="0.25">
      <c r="B35" s="29"/>
      <c r="C35" s="184" t="s">
        <v>39</v>
      </c>
      <c r="D35" s="184"/>
      <c r="E35" s="125">
        <f>+E34+E21+E20+E19+E16+E13+E12+E9+E8</f>
        <v>3227</v>
      </c>
      <c r="F35" s="69">
        <f>E35/I35</f>
        <v>0.30777300906056271</v>
      </c>
      <c r="G35" s="125">
        <f>+G34+G21+G20+G19+G16+G13+G12+G9+G8</f>
        <v>7258</v>
      </c>
      <c r="H35" s="69">
        <f t="shared" si="4"/>
        <v>0.69222699093943729</v>
      </c>
      <c r="I35" s="125">
        <f>+I34+I21+I20+I19+I16+I13+I12+I9+I8</f>
        <v>10485</v>
      </c>
      <c r="J35" s="90"/>
    </row>
    <row r="36" spans="2:10" ht="3.75" customHeight="1" x14ac:dyDescent="0.25">
      <c r="B36" s="31"/>
      <c r="C36" s="32"/>
      <c r="D36" s="32"/>
      <c r="E36" s="33"/>
      <c r="F36" s="34"/>
      <c r="G36" s="33"/>
      <c r="H36" s="34"/>
      <c r="I36" s="33"/>
      <c r="J36" s="91"/>
    </row>
    <row r="37" spans="2:10" x14ac:dyDescent="0.25">
      <c r="B37" s="35"/>
      <c r="C37" s="36"/>
      <c r="D37" s="36"/>
      <c r="E37" s="36"/>
      <c r="F37" s="36"/>
      <c r="G37" s="36"/>
      <c r="H37" s="36"/>
      <c r="I37" s="36"/>
      <c r="J37" s="92"/>
    </row>
    <row r="38" spans="2:10" ht="3.75" customHeight="1" x14ac:dyDescent="0.25">
      <c r="B38" s="37"/>
      <c r="C38" s="38"/>
      <c r="D38" s="38"/>
      <c r="E38" s="38"/>
      <c r="F38" s="38"/>
      <c r="G38" s="38"/>
      <c r="H38" s="38"/>
      <c r="I38" s="38"/>
      <c r="J38" s="93"/>
    </row>
    <row r="39" spans="2:10" ht="19.5" customHeight="1" x14ac:dyDescent="0.25">
      <c r="B39" s="39"/>
      <c r="C39" s="15" t="s">
        <v>2</v>
      </c>
      <c r="D39" s="16" t="s">
        <v>40</v>
      </c>
      <c r="E39" s="15" t="s">
        <v>4</v>
      </c>
      <c r="F39" s="15" t="s">
        <v>5</v>
      </c>
      <c r="G39" s="15" t="s">
        <v>6</v>
      </c>
      <c r="H39" s="15" t="s">
        <v>7</v>
      </c>
      <c r="I39" s="15" t="s">
        <v>8</v>
      </c>
      <c r="J39" s="94"/>
    </row>
    <row r="40" spans="2:10" ht="19.5" customHeight="1" x14ac:dyDescent="0.25">
      <c r="B40" s="14"/>
      <c r="C40" s="17" t="s">
        <v>9</v>
      </c>
      <c r="D40" s="18" t="s">
        <v>41</v>
      </c>
      <c r="E40" s="149">
        <v>14</v>
      </c>
      <c r="F40" s="19">
        <f t="shared" ref="F40:F42" si="5">E40/I40</f>
        <v>0.5</v>
      </c>
      <c r="G40" s="149">
        <v>14</v>
      </c>
      <c r="H40" s="19">
        <f t="shared" ref="H40:H42" si="6">G40/I40</f>
        <v>0.5</v>
      </c>
      <c r="I40" s="151">
        <f t="shared" ref="I40:I42" si="7">E40+G40</f>
        <v>28</v>
      </c>
      <c r="J40" s="89"/>
    </row>
    <row r="41" spans="2:10" ht="19.5" customHeight="1" x14ac:dyDescent="0.25">
      <c r="B41" s="14"/>
      <c r="C41" s="183" t="s">
        <v>13</v>
      </c>
      <c r="D41" s="21" t="s">
        <v>42</v>
      </c>
      <c r="E41" s="150">
        <v>4</v>
      </c>
      <c r="F41" s="22">
        <f t="shared" si="5"/>
        <v>5.6338028169014086E-2</v>
      </c>
      <c r="G41" s="150">
        <v>67</v>
      </c>
      <c r="H41" s="22">
        <f t="shared" si="6"/>
        <v>0.94366197183098588</v>
      </c>
      <c r="I41" s="153">
        <f t="shared" si="7"/>
        <v>71</v>
      </c>
      <c r="J41" s="89"/>
    </row>
    <row r="42" spans="2:10" ht="19.5" customHeight="1" x14ac:dyDescent="0.25">
      <c r="B42" s="14"/>
      <c r="C42" s="183"/>
      <c r="D42" s="21" t="s">
        <v>43</v>
      </c>
      <c r="E42" s="150">
        <v>121</v>
      </c>
      <c r="F42" s="22">
        <f t="shared" si="5"/>
        <v>0.21228070175438596</v>
      </c>
      <c r="G42" s="150">
        <v>449</v>
      </c>
      <c r="H42" s="22">
        <f t="shared" si="6"/>
        <v>0.78771929824561404</v>
      </c>
      <c r="I42" s="153">
        <f t="shared" si="7"/>
        <v>570</v>
      </c>
      <c r="J42" s="89"/>
    </row>
    <row r="43" spans="2:10" ht="19.5" customHeight="1" x14ac:dyDescent="0.25">
      <c r="B43" s="14"/>
      <c r="C43" s="183"/>
      <c r="D43" s="25" t="s">
        <v>16</v>
      </c>
      <c r="E43" s="124">
        <f>SUM(E41:E42)</f>
        <v>125</v>
      </c>
      <c r="F43" s="24">
        <f t="shared" ref="F43:F54" si="8">E43/I43</f>
        <v>0.19500780031201248</v>
      </c>
      <c r="G43" s="124">
        <f>SUM(G41:G42)</f>
        <v>516</v>
      </c>
      <c r="H43" s="24">
        <f t="shared" ref="H43:H54" si="9">G43/I43</f>
        <v>0.80499219968798752</v>
      </c>
      <c r="I43" s="128">
        <f>SUM(I41:I42)</f>
        <v>641</v>
      </c>
      <c r="J43" s="89"/>
    </row>
    <row r="44" spans="2:10" ht="19.5" customHeight="1" x14ac:dyDescent="0.25">
      <c r="B44" s="14"/>
      <c r="C44" s="162" t="s">
        <v>17</v>
      </c>
      <c r="D44" s="18" t="s">
        <v>44</v>
      </c>
      <c r="E44" s="27">
        <v>12</v>
      </c>
      <c r="F44" s="19">
        <f t="shared" si="8"/>
        <v>7.407407407407407E-2</v>
      </c>
      <c r="G44" s="27">
        <v>150</v>
      </c>
      <c r="H44" s="19">
        <f t="shared" si="9"/>
        <v>0.92592592592592593</v>
      </c>
      <c r="I44" s="121">
        <f t="shared" ref="I44" si="10">E44+G44</f>
        <v>162</v>
      </c>
      <c r="J44" s="89"/>
    </row>
    <row r="45" spans="2:10" ht="19.5" customHeight="1" x14ac:dyDescent="0.25">
      <c r="B45" s="14"/>
      <c r="C45" s="183" t="s">
        <v>19</v>
      </c>
      <c r="D45" s="21" t="s">
        <v>43</v>
      </c>
      <c r="E45" s="150">
        <v>29</v>
      </c>
      <c r="F45" s="22">
        <f>E45/I45</f>
        <v>0.18954248366013071</v>
      </c>
      <c r="G45" s="150">
        <v>124</v>
      </c>
      <c r="H45" s="22">
        <f>G45/I45</f>
        <v>0.81045751633986929</v>
      </c>
      <c r="I45" s="153">
        <f>E45+G45</f>
        <v>153</v>
      </c>
      <c r="J45" s="89"/>
    </row>
    <row r="46" spans="2:10" ht="19.5" customHeight="1" x14ac:dyDescent="0.25">
      <c r="B46" s="14"/>
      <c r="C46" s="183"/>
      <c r="D46" s="21" t="s">
        <v>45</v>
      </c>
      <c r="E46" s="150">
        <v>27</v>
      </c>
      <c r="F46" s="22">
        <f>E46/I46</f>
        <v>0.39705882352941174</v>
      </c>
      <c r="G46" s="150">
        <v>41</v>
      </c>
      <c r="H46" s="22">
        <f>G46/I46</f>
        <v>0.6029411764705882</v>
      </c>
      <c r="I46" s="153">
        <f t="shared" ref="I46" si="11">E46+G46</f>
        <v>68</v>
      </c>
      <c r="J46" s="89"/>
    </row>
    <row r="47" spans="2:10" ht="19.5" customHeight="1" x14ac:dyDescent="0.25">
      <c r="B47" s="14"/>
      <c r="C47" s="183"/>
      <c r="D47" s="25" t="s">
        <v>21</v>
      </c>
      <c r="E47" s="124">
        <f>SUM(E45:E46)</f>
        <v>56</v>
      </c>
      <c r="F47" s="24">
        <f>E47/I47</f>
        <v>0.25339366515837103</v>
      </c>
      <c r="G47" s="124">
        <f>SUM(G45:G46)</f>
        <v>165</v>
      </c>
      <c r="H47" s="24">
        <f>G47/I47</f>
        <v>0.74660633484162897</v>
      </c>
      <c r="I47" s="128">
        <f>SUM(I45:I46)</f>
        <v>221</v>
      </c>
      <c r="J47" s="89"/>
    </row>
    <row r="48" spans="2:10" ht="19.5" customHeight="1" x14ac:dyDescent="0.25">
      <c r="B48" s="14"/>
      <c r="C48" s="174" t="s">
        <v>46</v>
      </c>
      <c r="D48" s="18" t="s">
        <v>47</v>
      </c>
      <c r="E48" s="149">
        <v>18</v>
      </c>
      <c r="F48" s="19">
        <f t="shared" si="8"/>
        <v>0.22222222222222221</v>
      </c>
      <c r="G48" s="149">
        <v>63</v>
      </c>
      <c r="H48" s="19">
        <f t="shared" si="9"/>
        <v>0.77777777777777779</v>
      </c>
      <c r="I48" s="151">
        <f t="shared" ref="I48:I49" si="12">E48+G48</f>
        <v>81</v>
      </c>
      <c r="J48" s="89"/>
    </row>
    <row r="49" spans="2:11" ht="19.5" customHeight="1" x14ac:dyDescent="0.25">
      <c r="B49" s="14"/>
      <c r="C49" s="174"/>
      <c r="D49" s="18" t="s">
        <v>48</v>
      </c>
      <c r="E49" s="149">
        <v>7</v>
      </c>
      <c r="F49" s="19">
        <f t="shared" si="8"/>
        <v>0.28000000000000003</v>
      </c>
      <c r="G49" s="149">
        <v>18</v>
      </c>
      <c r="H49" s="19">
        <f t="shared" si="9"/>
        <v>0.72</v>
      </c>
      <c r="I49" s="151">
        <f t="shared" si="12"/>
        <v>25</v>
      </c>
      <c r="J49" s="89"/>
    </row>
    <row r="50" spans="2:11" ht="19.5" customHeight="1" x14ac:dyDescent="0.25">
      <c r="B50" s="14"/>
      <c r="C50" s="175"/>
      <c r="D50" s="23" t="s">
        <v>49</v>
      </c>
      <c r="E50" s="123">
        <f>SUM(E48:E49)</f>
        <v>25</v>
      </c>
      <c r="F50" s="24">
        <f t="shared" si="8"/>
        <v>0.23584905660377359</v>
      </c>
      <c r="G50" s="123">
        <f>SUM(G48:G49)</f>
        <v>81</v>
      </c>
      <c r="H50" s="24">
        <f t="shared" si="9"/>
        <v>0.76415094339622647</v>
      </c>
      <c r="I50" s="129">
        <f>SUM(I48:I49)</f>
        <v>106</v>
      </c>
      <c r="J50" s="89"/>
    </row>
    <row r="51" spans="2:11" ht="19.5" customHeight="1" x14ac:dyDescent="0.25">
      <c r="B51" s="14"/>
      <c r="C51" s="161" t="s">
        <v>156</v>
      </c>
      <c r="D51" s="21" t="s">
        <v>50</v>
      </c>
      <c r="E51" s="150">
        <v>20</v>
      </c>
      <c r="F51" s="22">
        <f t="shared" si="8"/>
        <v>0.15037593984962405</v>
      </c>
      <c r="G51" s="150">
        <v>113</v>
      </c>
      <c r="H51" s="22">
        <f t="shared" si="9"/>
        <v>0.84962406015037595</v>
      </c>
      <c r="I51" s="153">
        <f t="shared" ref="I51:I54" si="13">E51+G51</f>
        <v>133</v>
      </c>
      <c r="J51" s="89"/>
    </row>
    <row r="52" spans="2:11" ht="19.5" customHeight="1" x14ac:dyDescent="0.25">
      <c r="B52" s="14"/>
      <c r="C52" s="17" t="s">
        <v>51</v>
      </c>
      <c r="D52" s="18" t="s">
        <v>52</v>
      </c>
      <c r="E52" s="149">
        <v>37</v>
      </c>
      <c r="F52" s="19">
        <f t="shared" si="8"/>
        <v>0.32456140350877194</v>
      </c>
      <c r="G52" s="149">
        <v>77</v>
      </c>
      <c r="H52" s="19">
        <f t="shared" si="9"/>
        <v>0.67543859649122806</v>
      </c>
      <c r="I52" s="151">
        <f t="shared" si="13"/>
        <v>114</v>
      </c>
      <c r="J52" s="89"/>
    </row>
    <row r="53" spans="2:11" ht="19.5" customHeight="1" x14ac:dyDescent="0.25">
      <c r="B53" s="14"/>
      <c r="C53" s="20" t="s">
        <v>53</v>
      </c>
      <c r="D53" s="21" t="s">
        <v>54</v>
      </c>
      <c r="E53" s="150">
        <v>14</v>
      </c>
      <c r="F53" s="22">
        <f t="shared" si="8"/>
        <v>0.2153846153846154</v>
      </c>
      <c r="G53" s="150">
        <v>51</v>
      </c>
      <c r="H53" s="22">
        <f t="shared" si="9"/>
        <v>0.7846153846153846</v>
      </c>
      <c r="I53" s="153">
        <f t="shared" si="13"/>
        <v>65</v>
      </c>
      <c r="J53" s="89"/>
    </row>
    <row r="54" spans="2:11" ht="19.5" customHeight="1" x14ac:dyDescent="0.25">
      <c r="B54" s="14"/>
      <c r="C54" s="17" t="s">
        <v>55</v>
      </c>
      <c r="D54" s="18" t="s">
        <v>42</v>
      </c>
      <c r="E54" s="149">
        <v>4</v>
      </c>
      <c r="F54" s="19">
        <f t="shared" si="8"/>
        <v>8.1632653061224483E-2</v>
      </c>
      <c r="G54" s="149">
        <v>45</v>
      </c>
      <c r="H54" s="19">
        <f t="shared" si="9"/>
        <v>0.91836734693877553</v>
      </c>
      <c r="I54" s="151">
        <f t="shared" si="13"/>
        <v>49</v>
      </c>
      <c r="J54" s="89"/>
    </row>
    <row r="55" spans="2:11" ht="19.5" customHeight="1" x14ac:dyDescent="0.25">
      <c r="B55" s="29"/>
      <c r="C55" s="184" t="s">
        <v>56</v>
      </c>
      <c r="D55" s="184"/>
      <c r="E55" s="125">
        <f>E40+E43+E44+E47+E50+E51+E52+E53+E54</f>
        <v>307</v>
      </c>
      <c r="F55" s="30">
        <f>E55/I55</f>
        <v>0.20210664911125742</v>
      </c>
      <c r="G55" s="125">
        <f>G40+G43+G44+G47+G50+G51+G52+G53+G54</f>
        <v>1212</v>
      </c>
      <c r="H55" s="30">
        <f>G55/I55</f>
        <v>0.79789335088874258</v>
      </c>
      <c r="I55" s="125">
        <f>+I54+I53+I52+I51+I50+I47+I44+I43+I40</f>
        <v>1519</v>
      </c>
      <c r="J55" s="90"/>
    </row>
    <row r="56" spans="2:11" ht="3.75" customHeight="1" x14ac:dyDescent="0.25">
      <c r="B56" s="41"/>
      <c r="C56" s="42"/>
      <c r="D56" s="42"/>
      <c r="E56" s="43"/>
      <c r="F56" s="44"/>
      <c r="G56" s="43"/>
      <c r="H56" s="44"/>
      <c r="I56" s="43"/>
      <c r="J56" s="95"/>
    </row>
    <row r="57" spans="2:11" x14ac:dyDescent="0.25">
      <c r="B57" s="45"/>
      <c r="C57" s="46"/>
      <c r="D57" s="47"/>
      <c r="E57" s="48"/>
      <c r="F57" s="49"/>
      <c r="G57" s="50"/>
      <c r="H57" s="49"/>
      <c r="I57" s="50"/>
      <c r="J57" s="45"/>
    </row>
    <row r="58" spans="2:11" ht="3.75" customHeight="1" x14ac:dyDescent="0.25">
      <c r="B58" s="37"/>
      <c r="C58" s="51"/>
      <c r="D58" s="51"/>
      <c r="E58" s="51"/>
      <c r="F58" s="51"/>
      <c r="G58" s="51"/>
      <c r="H58" s="51"/>
      <c r="I58" s="51"/>
      <c r="J58" s="96"/>
    </row>
    <row r="59" spans="2:11" ht="19.5" customHeight="1" x14ac:dyDescent="0.25">
      <c r="B59" s="29"/>
      <c r="C59" s="15" t="s">
        <v>2</v>
      </c>
      <c r="D59" s="16" t="s">
        <v>57</v>
      </c>
      <c r="E59" s="15" t="s">
        <v>4</v>
      </c>
      <c r="F59" s="15" t="s">
        <v>5</v>
      </c>
      <c r="G59" s="15" t="s">
        <v>6</v>
      </c>
      <c r="H59" s="15" t="s">
        <v>7</v>
      </c>
      <c r="I59" s="15" t="s">
        <v>8</v>
      </c>
      <c r="J59" s="97"/>
    </row>
    <row r="60" spans="2:11" ht="19.5" customHeight="1" x14ac:dyDescent="0.25">
      <c r="B60" s="14"/>
      <c r="C60" s="17" t="s">
        <v>9</v>
      </c>
      <c r="D60" s="18" t="s">
        <v>58</v>
      </c>
      <c r="E60" s="149">
        <v>6</v>
      </c>
      <c r="F60" s="19">
        <f>E60/I60</f>
        <v>0.4</v>
      </c>
      <c r="G60" s="149">
        <v>9</v>
      </c>
      <c r="H60" s="19">
        <f>G60/I60</f>
        <v>0.6</v>
      </c>
      <c r="I60" s="151">
        <f t="shared" ref="I60:I63" si="14">E60+G60</f>
        <v>15</v>
      </c>
      <c r="J60" s="98"/>
      <c r="K60" s="117"/>
    </row>
    <row r="61" spans="2:11" ht="19.5" customHeight="1" x14ac:dyDescent="0.25">
      <c r="B61" s="14"/>
      <c r="C61" s="176" t="s">
        <v>22</v>
      </c>
      <c r="D61" s="21" t="s">
        <v>59</v>
      </c>
      <c r="E61" s="154">
        <v>116</v>
      </c>
      <c r="F61" s="22">
        <f t="shared" ref="F61:F63" si="15">E61/I61</f>
        <v>0.22393822393822393</v>
      </c>
      <c r="G61" s="154">
        <v>402</v>
      </c>
      <c r="H61" s="22">
        <f t="shared" ref="H61:H63" si="16">G61/I61</f>
        <v>0.77606177606177607</v>
      </c>
      <c r="I61" s="155">
        <f t="shared" si="14"/>
        <v>518</v>
      </c>
      <c r="J61" s="98"/>
    </row>
    <row r="62" spans="2:11" ht="19.5" customHeight="1" x14ac:dyDescent="0.25">
      <c r="B62" s="14"/>
      <c r="C62" s="177"/>
      <c r="D62" s="21" t="s">
        <v>60</v>
      </c>
      <c r="E62" s="154">
        <v>17</v>
      </c>
      <c r="F62" s="22">
        <f t="shared" si="15"/>
        <v>0.32075471698113206</v>
      </c>
      <c r="G62" s="154">
        <v>36</v>
      </c>
      <c r="H62" s="22">
        <f t="shared" si="16"/>
        <v>0.67924528301886788</v>
      </c>
      <c r="I62" s="155">
        <f t="shared" si="14"/>
        <v>53</v>
      </c>
      <c r="J62" s="98"/>
    </row>
    <row r="63" spans="2:11" ht="19.5" customHeight="1" x14ac:dyDescent="0.25">
      <c r="B63" s="14"/>
      <c r="C63" s="177"/>
      <c r="D63" s="21" t="s">
        <v>61</v>
      </c>
      <c r="E63" s="150">
        <v>18</v>
      </c>
      <c r="F63" s="22">
        <f t="shared" si="15"/>
        <v>0.27692307692307694</v>
      </c>
      <c r="G63" s="150">
        <v>47</v>
      </c>
      <c r="H63" s="22">
        <f t="shared" si="16"/>
        <v>0.72307692307692306</v>
      </c>
      <c r="I63" s="155">
        <f t="shared" si="14"/>
        <v>65</v>
      </c>
      <c r="J63" s="98"/>
    </row>
    <row r="64" spans="2:11" ht="19.5" customHeight="1" x14ac:dyDescent="0.25">
      <c r="B64" s="14"/>
      <c r="C64" s="178"/>
      <c r="D64" s="164" t="s">
        <v>25</v>
      </c>
      <c r="E64" s="129">
        <f>SUM(E61:E63)</f>
        <v>151</v>
      </c>
      <c r="F64" s="84">
        <f t="shared" ref="F64:F106" si="17">E64/I64</f>
        <v>0.23742138364779874</v>
      </c>
      <c r="G64" s="129">
        <f>SUM(G61:G63)</f>
        <v>485</v>
      </c>
      <c r="H64" s="84">
        <f t="shared" ref="H64:H106" si="18">G64/I64</f>
        <v>0.76257861635220126</v>
      </c>
      <c r="I64" s="129">
        <f>SUM(I61:I63)</f>
        <v>636</v>
      </c>
      <c r="J64" s="98"/>
    </row>
    <row r="65" spans="2:10" ht="19.5" customHeight="1" x14ac:dyDescent="0.25">
      <c r="B65" s="14"/>
      <c r="C65" s="182" t="s">
        <v>26</v>
      </c>
      <c r="D65" s="18" t="s">
        <v>62</v>
      </c>
      <c r="E65" s="149">
        <v>18</v>
      </c>
      <c r="F65" s="19">
        <f t="shared" si="17"/>
        <v>0.12</v>
      </c>
      <c r="G65" s="149">
        <v>132</v>
      </c>
      <c r="H65" s="19">
        <f t="shared" si="18"/>
        <v>0.88</v>
      </c>
      <c r="I65" s="151">
        <f t="shared" ref="I65:I66" si="19">E65+G65</f>
        <v>150</v>
      </c>
      <c r="J65" s="98"/>
    </row>
    <row r="66" spans="2:10" ht="19.5" customHeight="1" x14ac:dyDescent="0.25">
      <c r="B66" s="14"/>
      <c r="C66" s="182"/>
      <c r="D66" s="18" t="s">
        <v>63</v>
      </c>
      <c r="E66" s="149">
        <v>5</v>
      </c>
      <c r="F66" s="19">
        <f t="shared" si="17"/>
        <v>3.2467532467532464E-2</v>
      </c>
      <c r="G66" s="149">
        <v>149</v>
      </c>
      <c r="H66" s="19">
        <f t="shared" si="18"/>
        <v>0.96753246753246758</v>
      </c>
      <c r="I66" s="151">
        <f t="shared" si="19"/>
        <v>154</v>
      </c>
      <c r="J66" s="98"/>
    </row>
    <row r="67" spans="2:10" ht="19.5" customHeight="1" x14ac:dyDescent="0.25">
      <c r="B67" s="14"/>
      <c r="C67" s="182"/>
      <c r="D67" s="164" t="s">
        <v>64</v>
      </c>
      <c r="E67" s="129">
        <f>SUM(E65:E66)</f>
        <v>23</v>
      </c>
      <c r="F67" s="84">
        <f t="shared" si="17"/>
        <v>7.5657894736842105E-2</v>
      </c>
      <c r="G67" s="129">
        <f>SUM(G65:G66)</f>
        <v>281</v>
      </c>
      <c r="H67" s="84">
        <f t="shared" si="18"/>
        <v>0.92434210526315785</v>
      </c>
      <c r="I67" s="129">
        <f>SUM(I65:I66)</f>
        <v>304</v>
      </c>
      <c r="J67" s="98"/>
    </row>
    <row r="68" spans="2:10" ht="19.5" customHeight="1" x14ac:dyDescent="0.25">
      <c r="B68" s="14"/>
      <c r="C68" s="183" t="s">
        <v>46</v>
      </c>
      <c r="D68" s="21" t="s">
        <v>65</v>
      </c>
      <c r="E68" s="150">
        <v>13</v>
      </c>
      <c r="F68" s="22">
        <f t="shared" si="17"/>
        <v>0.13402061855670103</v>
      </c>
      <c r="G68" s="150">
        <v>84</v>
      </c>
      <c r="H68" s="22">
        <f t="shared" si="18"/>
        <v>0.865979381443299</v>
      </c>
      <c r="I68" s="155">
        <f t="shared" ref="I68:I70" si="20">E68+G68</f>
        <v>97</v>
      </c>
      <c r="J68" s="98"/>
    </row>
    <row r="69" spans="2:10" ht="19.5" customHeight="1" x14ac:dyDescent="0.25">
      <c r="B69" s="14"/>
      <c r="C69" s="183"/>
      <c r="D69" s="21" t="s">
        <v>66</v>
      </c>
      <c r="E69" s="150">
        <v>18</v>
      </c>
      <c r="F69" s="22">
        <f t="shared" si="17"/>
        <v>0.140625</v>
      </c>
      <c r="G69" s="150">
        <v>110</v>
      </c>
      <c r="H69" s="22">
        <f t="shared" si="18"/>
        <v>0.859375</v>
      </c>
      <c r="I69" s="155">
        <f t="shared" si="20"/>
        <v>128</v>
      </c>
      <c r="J69" s="98"/>
    </row>
    <row r="70" spans="2:10" ht="19.5" customHeight="1" x14ac:dyDescent="0.25">
      <c r="B70" s="14"/>
      <c r="C70" s="183"/>
      <c r="D70" s="21" t="s">
        <v>67</v>
      </c>
      <c r="E70" s="150">
        <v>39</v>
      </c>
      <c r="F70" s="22">
        <f t="shared" si="17"/>
        <v>0.16455696202531644</v>
      </c>
      <c r="G70" s="150">
        <v>198</v>
      </c>
      <c r="H70" s="22">
        <f t="shared" si="18"/>
        <v>0.83544303797468356</v>
      </c>
      <c r="I70" s="155">
        <f t="shared" si="20"/>
        <v>237</v>
      </c>
      <c r="J70" s="98"/>
    </row>
    <row r="71" spans="2:10" ht="19.5" customHeight="1" x14ac:dyDescent="0.25">
      <c r="B71" s="14"/>
      <c r="C71" s="183"/>
      <c r="D71" s="163" t="s">
        <v>49</v>
      </c>
      <c r="E71" s="128">
        <f>SUM(E68:E70)</f>
        <v>70</v>
      </c>
      <c r="F71" s="84">
        <f t="shared" si="17"/>
        <v>0.15151515151515152</v>
      </c>
      <c r="G71" s="128">
        <f>SUM(G68:G70)</f>
        <v>392</v>
      </c>
      <c r="H71" s="84">
        <f t="shared" si="18"/>
        <v>0.84848484848484851</v>
      </c>
      <c r="I71" s="129">
        <f>SUM(I68:I70)</f>
        <v>462</v>
      </c>
      <c r="J71" s="98"/>
    </row>
    <row r="72" spans="2:10" ht="19.5" customHeight="1" x14ac:dyDescent="0.25">
      <c r="B72" s="14"/>
      <c r="C72" s="182" t="s">
        <v>156</v>
      </c>
      <c r="D72" s="18" t="s">
        <v>68</v>
      </c>
      <c r="E72" s="149">
        <v>35</v>
      </c>
      <c r="F72" s="19">
        <f t="shared" si="17"/>
        <v>0.21084337349397592</v>
      </c>
      <c r="G72" s="149">
        <v>131</v>
      </c>
      <c r="H72" s="19">
        <f t="shared" si="18"/>
        <v>0.78915662650602414</v>
      </c>
      <c r="I72" s="151">
        <f t="shared" ref="I72:I75" si="21">E72+G72</f>
        <v>166</v>
      </c>
      <c r="J72" s="98"/>
    </row>
    <row r="73" spans="2:10" ht="19.5" customHeight="1" x14ac:dyDescent="0.25">
      <c r="B73" s="14"/>
      <c r="C73" s="182"/>
      <c r="D73" s="18" t="s">
        <v>69</v>
      </c>
      <c r="E73" s="149">
        <v>24</v>
      </c>
      <c r="F73" s="19">
        <f t="shared" si="17"/>
        <v>0.13333333333333333</v>
      </c>
      <c r="G73" s="149">
        <v>156</v>
      </c>
      <c r="H73" s="19">
        <f t="shared" si="18"/>
        <v>0.8666666666666667</v>
      </c>
      <c r="I73" s="151">
        <f t="shared" si="21"/>
        <v>180</v>
      </c>
      <c r="J73" s="98"/>
    </row>
    <row r="74" spans="2:10" ht="19.5" customHeight="1" x14ac:dyDescent="0.25">
      <c r="B74" s="14"/>
      <c r="C74" s="182"/>
      <c r="D74" s="18" t="s">
        <v>70</v>
      </c>
      <c r="E74" s="149">
        <v>51</v>
      </c>
      <c r="F74" s="19">
        <f t="shared" si="17"/>
        <v>0.21794871794871795</v>
      </c>
      <c r="G74" s="149">
        <v>183</v>
      </c>
      <c r="H74" s="19">
        <f t="shared" si="18"/>
        <v>0.78205128205128205</v>
      </c>
      <c r="I74" s="151">
        <f t="shared" si="21"/>
        <v>234</v>
      </c>
      <c r="J74" s="98"/>
    </row>
    <row r="75" spans="2:10" ht="25.5" x14ac:dyDescent="0.25">
      <c r="B75" s="14"/>
      <c r="C75" s="182"/>
      <c r="D75" s="52" t="s">
        <v>71</v>
      </c>
      <c r="E75" s="27">
        <v>0</v>
      </c>
      <c r="F75" s="27">
        <f t="shared" si="17"/>
        <v>0</v>
      </c>
      <c r="G75" s="149">
        <v>11</v>
      </c>
      <c r="H75" s="19">
        <f t="shared" si="18"/>
        <v>1</v>
      </c>
      <c r="I75" s="151">
        <f t="shared" si="21"/>
        <v>11</v>
      </c>
      <c r="J75" s="98"/>
    </row>
    <row r="76" spans="2:10" ht="19.5" customHeight="1" x14ac:dyDescent="0.25">
      <c r="B76" s="14"/>
      <c r="C76" s="182"/>
      <c r="D76" s="164" t="s">
        <v>161</v>
      </c>
      <c r="E76" s="129">
        <f>SUM(E72:E75)</f>
        <v>110</v>
      </c>
      <c r="F76" s="84">
        <f t="shared" si="17"/>
        <v>0.18612521150592218</v>
      </c>
      <c r="G76" s="129">
        <f>SUM(G72:G75)</f>
        <v>481</v>
      </c>
      <c r="H76" s="84">
        <f t="shared" si="18"/>
        <v>0.81387478849407779</v>
      </c>
      <c r="I76" s="129">
        <f>SUM(I72:I75)</f>
        <v>591</v>
      </c>
      <c r="J76" s="98"/>
    </row>
    <row r="77" spans="2:10" ht="19.5" customHeight="1" x14ac:dyDescent="0.25">
      <c r="B77" s="14"/>
      <c r="C77" s="183" t="s">
        <v>51</v>
      </c>
      <c r="D77" s="21" t="s">
        <v>72</v>
      </c>
      <c r="E77" s="150">
        <v>35</v>
      </c>
      <c r="F77" s="22">
        <f t="shared" si="17"/>
        <v>0.29661016949152541</v>
      </c>
      <c r="G77" s="150">
        <v>83</v>
      </c>
      <c r="H77" s="22">
        <f t="shared" si="18"/>
        <v>0.70338983050847459</v>
      </c>
      <c r="I77" s="155">
        <f t="shared" ref="I77:I78" si="22">E77+G77</f>
        <v>118</v>
      </c>
      <c r="J77" s="98"/>
    </row>
    <row r="78" spans="2:10" ht="19.5" customHeight="1" x14ac:dyDescent="0.25">
      <c r="B78" s="14"/>
      <c r="C78" s="183"/>
      <c r="D78" s="21" t="s">
        <v>73</v>
      </c>
      <c r="E78" s="150">
        <v>46</v>
      </c>
      <c r="F78" s="22">
        <f t="shared" si="17"/>
        <v>0.22330097087378642</v>
      </c>
      <c r="G78" s="150">
        <v>160</v>
      </c>
      <c r="H78" s="22">
        <f t="shared" si="18"/>
        <v>0.77669902912621358</v>
      </c>
      <c r="I78" s="155">
        <f t="shared" si="22"/>
        <v>206</v>
      </c>
      <c r="J78" s="98"/>
    </row>
    <row r="79" spans="2:10" ht="19.5" customHeight="1" x14ac:dyDescent="0.25">
      <c r="B79" s="14"/>
      <c r="C79" s="183"/>
      <c r="D79" s="163" t="s">
        <v>74</v>
      </c>
      <c r="E79" s="128">
        <f>SUM(E77:E78)</f>
        <v>81</v>
      </c>
      <c r="F79" s="84">
        <f t="shared" si="17"/>
        <v>0.25</v>
      </c>
      <c r="G79" s="128">
        <f>SUM(G77:G78)</f>
        <v>243</v>
      </c>
      <c r="H79" s="84">
        <f t="shared" si="18"/>
        <v>0.75</v>
      </c>
      <c r="I79" s="128">
        <f>SUM(I77:I78)</f>
        <v>324</v>
      </c>
      <c r="J79" s="98"/>
    </row>
    <row r="80" spans="2:10" ht="19.5" customHeight="1" x14ac:dyDescent="0.25">
      <c r="B80" s="14"/>
      <c r="C80" s="182" t="s">
        <v>157</v>
      </c>
      <c r="D80" s="18" t="s">
        <v>75</v>
      </c>
      <c r="E80" s="149">
        <v>10</v>
      </c>
      <c r="F80" s="19">
        <f t="shared" si="17"/>
        <v>0.90909090909090906</v>
      </c>
      <c r="G80" s="149">
        <v>1</v>
      </c>
      <c r="H80" s="19">
        <f t="shared" si="18"/>
        <v>9.0909090909090912E-2</v>
      </c>
      <c r="I80" s="151">
        <f t="shared" ref="I80:I85" si="23">E80+G80</f>
        <v>11</v>
      </c>
      <c r="J80" s="98"/>
    </row>
    <row r="81" spans="2:12" ht="19.5" customHeight="1" x14ac:dyDescent="0.25">
      <c r="B81" s="14"/>
      <c r="C81" s="182"/>
      <c r="D81" s="18" t="s">
        <v>76</v>
      </c>
      <c r="E81" s="149">
        <v>17</v>
      </c>
      <c r="F81" s="19">
        <f t="shared" si="17"/>
        <v>9.2391304347826081E-2</v>
      </c>
      <c r="G81" s="149">
        <v>167</v>
      </c>
      <c r="H81" s="19">
        <f t="shared" si="18"/>
        <v>0.90760869565217395</v>
      </c>
      <c r="I81" s="151">
        <f t="shared" si="23"/>
        <v>184</v>
      </c>
      <c r="J81" s="98"/>
    </row>
    <row r="82" spans="2:12" ht="19.5" customHeight="1" x14ac:dyDescent="0.25">
      <c r="B82" s="14"/>
      <c r="C82" s="182"/>
      <c r="D82" s="18" t="s">
        <v>77</v>
      </c>
      <c r="E82" s="149">
        <v>18</v>
      </c>
      <c r="F82" s="19">
        <f t="shared" si="17"/>
        <v>0.42857142857142855</v>
      </c>
      <c r="G82" s="149">
        <v>24</v>
      </c>
      <c r="H82" s="19">
        <f t="shared" si="18"/>
        <v>0.5714285714285714</v>
      </c>
      <c r="I82" s="151">
        <f t="shared" si="23"/>
        <v>42</v>
      </c>
      <c r="J82" s="98"/>
    </row>
    <row r="83" spans="2:12" ht="19.5" customHeight="1" x14ac:dyDescent="0.25">
      <c r="B83" s="14"/>
      <c r="C83" s="182"/>
      <c r="D83" s="18" t="s">
        <v>78</v>
      </c>
      <c r="E83" s="149">
        <v>9</v>
      </c>
      <c r="F83" s="19">
        <f t="shared" si="17"/>
        <v>4.8913043478260872E-2</v>
      </c>
      <c r="G83" s="149">
        <v>175</v>
      </c>
      <c r="H83" s="19">
        <f t="shared" si="18"/>
        <v>0.95108695652173914</v>
      </c>
      <c r="I83" s="151">
        <f t="shared" si="23"/>
        <v>184</v>
      </c>
      <c r="J83" s="98"/>
    </row>
    <row r="84" spans="2:12" ht="19.5" customHeight="1" x14ac:dyDescent="0.25">
      <c r="B84" s="14"/>
      <c r="C84" s="182"/>
      <c r="D84" s="18" t="s">
        <v>79</v>
      </c>
      <c r="E84" s="149">
        <v>9</v>
      </c>
      <c r="F84" s="19">
        <f t="shared" si="17"/>
        <v>5.7692307692307696E-2</v>
      </c>
      <c r="G84" s="149">
        <v>147</v>
      </c>
      <c r="H84" s="19">
        <f t="shared" si="18"/>
        <v>0.94230769230769229</v>
      </c>
      <c r="I84" s="151">
        <f t="shared" si="23"/>
        <v>156</v>
      </c>
      <c r="J84" s="98"/>
    </row>
    <row r="85" spans="2:12" ht="19.5" customHeight="1" x14ac:dyDescent="0.25">
      <c r="B85" s="14"/>
      <c r="C85" s="182"/>
      <c r="D85" s="18" t="s">
        <v>80</v>
      </c>
      <c r="E85" s="149">
        <v>24</v>
      </c>
      <c r="F85" s="19">
        <f t="shared" si="17"/>
        <v>0.20689655172413793</v>
      </c>
      <c r="G85" s="149">
        <v>92</v>
      </c>
      <c r="H85" s="19">
        <f t="shared" si="18"/>
        <v>0.7931034482758621</v>
      </c>
      <c r="I85" s="151">
        <f t="shared" si="23"/>
        <v>116</v>
      </c>
      <c r="J85" s="98"/>
      <c r="L85" s="117"/>
    </row>
    <row r="86" spans="2:12" ht="19.5" customHeight="1" x14ac:dyDescent="0.25">
      <c r="B86" s="14"/>
      <c r="C86" s="182"/>
      <c r="D86" s="164" t="s">
        <v>160</v>
      </c>
      <c r="E86" s="129">
        <f>SUM(E80:E85)</f>
        <v>87</v>
      </c>
      <c r="F86" s="84">
        <f t="shared" si="17"/>
        <v>0.12554112554112554</v>
      </c>
      <c r="G86" s="129">
        <f>SUM(G80:G85)</f>
        <v>606</v>
      </c>
      <c r="H86" s="84">
        <f t="shared" si="18"/>
        <v>0.87445887445887449</v>
      </c>
      <c r="I86" s="129">
        <f>SUM(I80:I85)</f>
        <v>693</v>
      </c>
      <c r="J86" s="98"/>
      <c r="L86" s="117"/>
    </row>
    <row r="87" spans="2:12" ht="19.5" customHeight="1" x14ac:dyDescent="0.25">
      <c r="B87" s="14"/>
      <c r="C87" s="183" t="s">
        <v>53</v>
      </c>
      <c r="D87" s="21" t="s">
        <v>76</v>
      </c>
      <c r="E87" s="150">
        <v>10</v>
      </c>
      <c r="F87" s="22">
        <f t="shared" si="17"/>
        <v>5.8823529411764705E-2</v>
      </c>
      <c r="G87" s="150">
        <v>160</v>
      </c>
      <c r="H87" s="22">
        <f t="shared" si="18"/>
        <v>0.94117647058823528</v>
      </c>
      <c r="I87" s="155">
        <f t="shared" ref="I87:I92" si="24">E87+G87</f>
        <v>170</v>
      </c>
      <c r="J87" s="98"/>
    </row>
    <row r="88" spans="2:12" ht="19.5" customHeight="1" x14ac:dyDescent="0.25">
      <c r="B88" s="14"/>
      <c r="C88" s="183"/>
      <c r="D88" s="21" t="s">
        <v>77</v>
      </c>
      <c r="E88" s="150">
        <v>15</v>
      </c>
      <c r="F88" s="22">
        <f t="shared" si="17"/>
        <v>0.40540540540540543</v>
      </c>
      <c r="G88" s="150">
        <v>22</v>
      </c>
      <c r="H88" s="22">
        <f t="shared" si="18"/>
        <v>0.59459459459459463</v>
      </c>
      <c r="I88" s="155">
        <f t="shared" si="24"/>
        <v>37</v>
      </c>
      <c r="J88" s="98"/>
    </row>
    <row r="89" spans="2:12" ht="19.5" customHeight="1" x14ac:dyDescent="0.25">
      <c r="B89" s="14"/>
      <c r="C89" s="183"/>
      <c r="D89" s="21" t="s">
        <v>78</v>
      </c>
      <c r="E89" s="150">
        <v>7</v>
      </c>
      <c r="F89" s="22">
        <f t="shared" si="17"/>
        <v>0.11864406779661017</v>
      </c>
      <c r="G89" s="150">
        <v>52</v>
      </c>
      <c r="H89" s="22">
        <f t="shared" si="18"/>
        <v>0.88135593220338981</v>
      </c>
      <c r="I89" s="155">
        <f t="shared" si="24"/>
        <v>59</v>
      </c>
      <c r="J89" s="98"/>
    </row>
    <row r="90" spans="2:12" ht="19.5" customHeight="1" x14ac:dyDescent="0.25">
      <c r="B90" s="14"/>
      <c r="C90" s="183"/>
      <c r="D90" s="21" t="s">
        <v>81</v>
      </c>
      <c r="E90" s="150">
        <v>5</v>
      </c>
      <c r="F90" s="22">
        <f t="shared" si="17"/>
        <v>0.12820512820512819</v>
      </c>
      <c r="G90" s="150">
        <v>34</v>
      </c>
      <c r="H90" s="22">
        <f t="shared" si="18"/>
        <v>0.87179487179487181</v>
      </c>
      <c r="I90" s="155">
        <f t="shared" si="24"/>
        <v>39</v>
      </c>
      <c r="J90" s="98"/>
    </row>
    <row r="91" spans="2:12" ht="19.5" customHeight="1" x14ac:dyDescent="0.25">
      <c r="B91" s="14"/>
      <c r="C91" s="183"/>
      <c r="D91" s="21" t="s">
        <v>82</v>
      </c>
      <c r="E91" s="150">
        <v>1</v>
      </c>
      <c r="F91" s="22">
        <f t="shared" si="17"/>
        <v>3.2258064516129031E-2</v>
      </c>
      <c r="G91" s="150">
        <v>30</v>
      </c>
      <c r="H91" s="22">
        <f t="shared" si="18"/>
        <v>0.967741935483871</v>
      </c>
      <c r="I91" s="155">
        <f t="shared" si="24"/>
        <v>31</v>
      </c>
      <c r="J91" s="98"/>
    </row>
    <row r="92" spans="2:12" ht="19.5" customHeight="1" x14ac:dyDescent="0.25">
      <c r="B92" s="14"/>
      <c r="C92" s="183"/>
      <c r="D92" s="21" t="s">
        <v>83</v>
      </c>
      <c r="E92" s="150">
        <v>3</v>
      </c>
      <c r="F92" s="22">
        <f t="shared" si="17"/>
        <v>0.33333333333333331</v>
      </c>
      <c r="G92" s="150">
        <v>6</v>
      </c>
      <c r="H92" s="22">
        <f t="shared" si="18"/>
        <v>0.66666666666666663</v>
      </c>
      <c r="I92" s="155">
        <f t="shared" si="24"/>
        <v>9</v>
      </c>
      <c r="J92" s="98"/>
    </row>
    <row r="93" spans="2:12" ht="19.5" customHeight="1" x14ac:dyDescent="0.25">
      <c r="B93" s="14"/>
      <c r="C93" s="183"/>
      <c r="D93" s="163" t="s">
        <v>84</v>
      </c>
      <c r="E93" s="128">
        <f>SUM(E87:E92)</f>
        <v>41</v>
      </c>
      <c r="F93" s="84">
        <f t="shared" si="17"/>
        <v>0.11884057971014493</v>
      </c>
      <c r="G93" s="128">
        <f>SUM(G87:G92)</f>
        <v>304</v>
      </c>
      <c r="H93" s="84">
        <f t="shared" si="18"/>
        <v>0.88115942028985506</v>
      </c>
      <c r="I93" s="129">
        <f>SUM(I87:I92)</f>
        <v>345</v>
      </c>
      <c r="J93" s="98"/>
    </row>
    <row r="94" spans="2:12" ht="19.5" customHeight="1" x14ac:dyDescent="0.25">
      <c r="B94" s="14"/>
      <c r="C94" s="182" t="s">
        <v>55</v>
      </c>
      <c r="D94" s="18" t="s">
        <v>85</v>
      </c>
      <c r="E94" s="149">
        <v>18</v>
      </c>
      <c r="F94" s="19">
        <f t="shared" si="17"/>
        <v>0.15929203539823009</v>
      </c>
      <c r="G94" s="149">
        <v>95</v>
      </c>
      <c r="H94" s="19">
        <f t="shared" si="18"/>
        <v>0.84070796460176989</v>
      </c>
      <c r="I94" s="151">
        <f t="shared" ref="I94:I99" si="25">E94+G94</f>
        <v>113</v>
      </c>
      <c r="J94" s="98"/>
    </row>
    <row r="95" spans="2:12" ht="19.5" customHeight="1" x14ac:dyDescent="0.25">
      <c r="B95" s="14"/>
      <c r="C95" s="182"/>
      <c r="D95" s="18" t="s">
        <v>76</v>
      </c>
      <c r="E95" s="149">
        <v>13</v>
      </c>
      <c r="F95" s="19">
        <f t="shared" si="17"/>
        <v>5.1792828685258967E-2</v>
      </c>
      <c r="G95" s="149">
        <v>238</v>
      </c>
      <c r="H95" s="19">
        <f t="shared" si="18"/>
        <v>0.94820717131474108</v>
      </c>
      <c r="I95" s="151">
        <f t="shared" si="25"/>
        <v>251</v>
      </c>
      <c r="J95" s="98"/>
    </row>
    <row r="96" spans="2:12" ht="19.5" customHeight="1" x14ac:dyDescent="0.25">
      <c r="B96" s="14"/>
      <c r="C96" s="182"/>
      <c r="D96" s="18" t="s">
        <v>79</v>
      </c>
      <c r="E96" s="149">
        <v>10</v>
      </c>
      <c r="F96" s="19">
        <f t="shared" si="17"/>
        <v>9.1743119266055051E-2</v>
      </c>
      <c r="G96" s="149">
        <v>99</v>
      </c>
      <c r="H96" s="19">
        <f t="shared" si="18"/>
        <v>0.90825688073394495</v>
      </c>
      <c r="I96" s="151">
        <f t="shared" si="25"/>
        <v>109</v>
      </c>
      <c r="J96" s="98"/>
    </row>
    <row r="97" spans="2:10" ht="19.5" customHeight="1" x14ac:dyDescent="0.25">
      <c r="B97" s="14"/>
      <c r="C97" s="182"/>
      <c r="D97" s="18" t="s">
        <v>77</v>
      </c>
      <c r="E97" s="149">
        <v>11</v>
      </c>
      <c r="F97" s="19">
        <f t="shared" si="17"/>
        <v>0.44</v>
      </c>
      <c r="G97" s="149">
        <v>14</v>
      </c>
      <c r="H97" s="19">
        <f t="shared" si="18"/>
        <v>0.56000000000000005</v>
      </c>
      <c r="I97" s="151">
        <f t="shared" si="25"/>
        <v>25</v>
      </c>
      <c r="J97" s="98"/>
    </row>
    <row r="98" spans="2:10" ht="19.5" customHeight="1" x14ac:dyDescent="0.25">
      <c r="B98" s="14"/>
      <c r="C98" s="182"/>
      <c r="D98" s="18" t="s">
        <v>78</v>
      </c>
      <c r="E98" s="149">
        <v>8</v>
      </c>
      <c r="F98" s="19">
        <f t="shared" si="17"/>
        <v>0.12698412698412698</v>
      </c>
      <c r="G98" s="149">
        <v>55</v>
      </c>
      <c r="H98" s="19">
        <f t="shared" si="18"/>
        <v>0.87301587301587302</v>
      </c>
      <c r="I98" s="151">
        <f t="shared" si="25"/>
        <v>63</v>
      </c>
      <c r="J98" s="98"/>
    </row>
    <row r="99" spans="2:10" ht="19.5" customHeight="1" x14ac:dyDescent="0.25">
      <c r="B99" s="14"/>
      <c r="C99" s="182"/>
      <c r="D99" s="18" t="s">
        <v>82</v>
      </c>
      <c r="E99" s="149">
        <v>15</v>
      </c>
      <c r="F99" s="19">
        <f t="shared" si="17"/>
        <v>0.16666666666666666</v>
      </c>
      <c r="G99" s="149">
        <v>75</v>
      </c>
      <c r="H99" s="19">
        <f t="shared" si="18"/>
        <v>0.83333333333333337</v>
      </c>
      <c r="I99" s="151">
        <f t="shared" si="25"/>
        <v>90</v>
      </c>
      <c r="J99" s="98"/>
    </row>
    <row r="100" spans="2:10" ht="19.5" customHeight="1" x14ac:dyDescent="0.25">
      <c r="B100" s="14"/>
      <c r="C100" s="182"/>
      <c r="D100" s="164" t="s">
        <v>86</v>
      </c>
      <c r="E100" s="129">
        <f>SUM(E94:E99)</f>
        <v>75</v>
      </c>
      <c r="F100" s="84">
        <f t="shared" si="17"/>
        <v>0.1152073732718894</v>
      </c>
      <c r="G100" s="129">
        <f>SUM(G94:G99)</f>
        <v>576</v>
      </c>
      <c r="H100" s="84">
        <f t="shared" si="18"/>
        <v>0.88479262672811065</v>
      </c>
      <c r="I100" s="129">
        <f>SUM(I94:I99)</f>
        <v>651</v>
      </c>
      <c r="J100" s="98"/>
    </row>
    <row r="101" spans="2:10" ht="19.5" customHeight="1" x14ac:dyDescent="0.25">
      <c r="B101" s="14"/>
      <c r="C101" s="20" t="s">
        <v>188</v>
      </c>
      <c r="D101" s="21" t="s">
        <v>87</v>
      </c>
      <c r="E101" s="150">
        <v>150</v>
      </c>
      <c r="F101" s="22">
        <f t="shared" si="17"/>
        <v>0.69124423963133641</v>
      </c>
      <c r="G101" s="150">
        <v>67</v>
      </c>
      <c r="H101" s="22">
        <f t="shared" si="18"/>
        <v>0.30875576036866359</v>
      </c>
      <c r="I101" s="155">
        <f t="shared" ref="I101:I104" si="26">E101+G101</f>
        <v>217</v>
      </c>
      <c r="J101" s="98"/>
    </row>
    <row r="102" spans="2:10" ht="19.5" customHeight="1" x14ac:dyDescent="0.25">
      <c r="B102" s="14"/>
      <c r="C102" s="182" t="s">
        <v>88</v>
      </c>
      <c r="D102" s="18" t="s">
        <v>89</v>
      </c>
      <c r="E102" s="149">
        <v>30</v>
      </c>
      <c r="F102" s="19">
        <f t="shared" si="17"/>
        <v>0.49180327868852458</v>
      </c>
      <c r="G102" s="149">
        <v>31</v>
      </c>
      <c r="H102" s="19">
        <f t="shared" si="18"/>
        <v>0.50819672131147542</v>
      </c>
      <c r="I102" s="151">
        <f t="shared" si="26"/>
        <v>61</v>
      </c>
      <c r="J102" s="98"/>
    </row>
    <row r="103" spans="2:10" ht="19.5" customHeight="1" x14ac:dyDescent="0.25">
      <c r="B103" s="14"/>
      <c r="C103" s="182"/>
      <c r="D103" s="18" t="s">
        <v>90</v>
      </c>
      <c r="E103" s="149">
        <v>19</v>
      </c>
      <c r="F103" s="19">
        <f t="shared" si="17"/>
        <v>0.34545454545454546</v>
      </c>
      <c r="G103" s="149">
        <v>36</v>
      </c>
      <c r="H103" s="19">
        <f t="shared" si="18"/>
        <v>0.65454545454545454</v>
      </c>
      <c r="I103" s="151">
        <f t="shared" si="26"/>
        <v>55</v>
      </c>
      <c r="J103" s="98"/>
    </row>
    <row r="104" spans="2:10" ht="19.5" customHeight="1" x14ac:dyDescent="0.25">
      <c r="B104" s="14"/>
      <c r="C104" s="182"/>
      <c r="D104" s="18" t="s">
        <v>91</v>
      </c>
      <c r="E104" s="149">
        <v>24</v>
      </c>
      <c r="F104" s="19">
        <f t="shared" si="17"/>
        <v>0.2608695652173913</v>
      </c>
      <c r="G104" s="149">
        <v>68</v>
      </c>
      <c r="H104" s="19">
        <f t="shared" si="18"/>
        <v>0.73913043478260865</v>
      </c>
      <c r="I104" s="151">
        <f t="shared" si="26"/>
        <v>92</v>
      </c>
      <c r="J104" s="98"/>
    </row>
    <row r="105" spans="2:10" ht="19.5" customHeight="1" x14ac:dyDescent="0.25">
      <c r="B105" s="14"/>
      <c r="C105" s="182"/>
      <c r="D105" s="163" t="s">
        <v>92</v>
      </c>
      <c r="E105" s="128">
        <f>SUM(E102:E104)</f>
        <v>73</v>
      </c>
      <c r="F105" s="84">
        <f t="shared" si="17"/>
        <v>0.35096153846153844</v>
      </c>
      <c r="G105" s="128">
        <f>SUM(G102:G104)</f>
        <v>135</v>
      </c>
      <c r="H105" s="84">
        <f t="shared" si="18"/>
        <v>0.64903846153846156</v>
      </c>
      <c r="I105" s="129">
        <f>SUM(I102:I104)</f>
        <v>208</v>
      </c>
      <c r="J105" s="98"/>
    </row>
    <row r="106" spans="2:10" ht="19.5" customHeight="1" x14ac:dyDescent="0.25">
      <c r="B106" s="29"/>
      <c r="C106" s="191" t="s">
        <v>93</v>
      </c>
      <c r="D106" s="191"/>
      <c r="E106" s="131">
        <f>E60+E64+E67+E71+E76+E79+E86+E93+E100+E101+E105</f>
        <v>867</v>
      </c>
      <c r="F106" s="69">
        <f t="shared" si="17"/>
        <v>0.19500674763832659</v>
      </c>
      <c r="G106" s="131">
        <f>G60+G64+G67+G71+G76+G79+G86+G93+G100+G101+G105</f>
        <v>3579</v>
      </c>
      <c r="H106" s="69">
        <f t="shared" si="18"/>
        <v>0.80499325236167341</v>
      </c>
      <c r="I106" s="131">
        <f>+I105+I101+I100+I93+I86+I79+I76+I71+I67+I64+I60</f>
        <v>4446</v>
      </c>
      <c r="J106" s="97"/>
    </row>
    <row r="107" spans="2:10" ht="3.75" customHeight="1" x14ac:dyDescent="0.25">
      <c r="B107" s="53"/>
      <c r="C107" s="54"/>
      <c r="D107" s="54"/>
      <c r="E107" s="55"/>
      <c r="F107" s="56"/>
      <c r="G107" s="55"/>
      <c r="H107" s="56"/>
      <c r="I107" s="55"/>
      <c r="J107" s="99"/>
    </row>
    <row r="108" spans="2:10" ht="3.75" customHeight="1" x14ac:dyDescent="0.25">
      <c r="B108" s="108"/>
      <c r="C108" s="109"/>
      <c r="D108" s="109"/>
      <c r="E108" s="110"/>
      <c r="F108" s="111"/>
      <c r="G108" s="110"/>
      <c r="H108" s="111"/>
      <c r="I108" s="110"/>
      <c r="J108" s="112"/>
    </row>
    <row r="109" spans="2:10" x14ac:dyDescent="0.25">
      <c r="B109" s="45"/>
      <c r="C109" s="46"/>
      <c r="D109" s="47"/>
      <c r="E109" s="48"/>
      <c r="F109" s="49"/>
      <c r="G109" s="50"/>
      <c r="H109" s="49"/>
      <c r="I109" s="50"/>
      <c r="J109" s="45"/>
    </row>
    <row r="110" spans="2:10" ht="3.75" customHeight="1" x14ac:dyDescent="0.25">
      <c r="B110" s="37"/>
      <c r="C110" s="51"/>
      <c r="D110" s="51"/>
      <c r="E110" s="51"/>
      <c r="F110" s="51"/>
      <c r="G110" s="51"/>
      <c r="H110" s="51"/>
      <c r="I110" s="51"/>
      <c r="J110" s="96"/>
    </row>
    <row r="111" spans="2:10" ht="19.5" customHeight="1" x14ac:dyDescent="0.25">
      <c r="B111" s="29"/>
      <c r="C111" s="15" t="s">
        <v>2</v>
      </c>
      <c r="D111" s="16" t="s">
        <v>136</v>
      </c>
      <c r="E111" s="15" t="s">
        <v>4</v>
      </c>
      <c r="F111" s="15" t="s">
        <v>5</v>
      </c>
      <c r="G111" s="15" t="s">
        <v>6</v>
      </c>
      <c r="H111" s="15" t="s">
        <v>7</v>
      </c>
      <c r="I111" s="15" t="s">
        <v>8</v>
      </c>
      <c r="J111" s="97"/>
    </row>
    <row r="112" spans="2:10" ht="19.5" customHeight="1" x14ac:dyDescent="0.25">
      <c r="B112" s="14"/>
      <c r="C112" s="158" t="s">
        <v>9</v>
      </c>
      <c r="D112" s="113" t="s">
        <v>112</v>
      </c>
      <c r="E112" s="27">
        <v>34</v>
      </c>
      <c r="F112" s="126">
        <f t="shared" ref="F112:F177" si="27">E112/I112</f>
        <v>0.41975308641975306</v>
      </c>
      <c r="G112" s="27">
        <v>47</v>
      </c>
      <c r="H112" s="126">
        <f t="shared" ref="H112:H185" si="28">G112/I112</f>
        <v>0.58024691358024694</v>
      </c>
      <c r="I112" s="121">
        <f t="shared" ref="I112:I176" si="29">E112+G112</f>
        <v>81</v>
      </c>
      <c r="J112" s="98"/>
    </row>
    <row r="113" spans="2:10" ht="19.5" customHeight="1" x14ac:dyDescent="0.25">
      <c r="B113" s="14"/>
      <c r="C113" s="161" t="s">
        <v>11</v>
      </c>
      <c r="D113" s="21" t="s">
        <v>155</v>
      </c>
      <c r="E113" s="150">
        <v>197</v>
      </c>
      <c r="F113" s="22">
        <f t="shared" si="27"/>
        <v>0.51842105263157889</v>
      </c>
      <c r="G113" s="150">
        <v>183</v>
      </c>
      <c r="H113" s="22">
        <f t="shared" si="28"/>
        <v>0.48157894736842105</v>
      </c>
      <c r="I113" s="132">
        <f t="shared" si="29"/>
        <v>380</v>
      </c>
      <c r="J113" s="98"/>
    </row>
    <row r="114" spans="2:10" ht="19.5" customHeight="1" x14ac:dyDescent="0.25">
      <c r="B114" s="14"/>
      <c r="C114" s="186" t="s">
        <v>13</v>
      </c>
      <c r="D114" s="168" t="s">
        <v>175</v>
      </c>
      <c r="E114" s="27">
        <v>14</v>
      </c>
      <c r="F114" s="126">
        <f t="shared" ref="F114:F117" si="30">E114/I114</f>
        <v>0.22580645161290322</v>
      </c>
      <c r="G114" s="27">
        <v>48</v>
      </c>
      <c r="H114" s="126">
        <f t="shared" ref="H114:H117" si="31">G114/I114</f>
        <v>0.77419354838709675</v>
      </c>
      <c r="I114" s="121">
        <f t="shared" ref="I114:I116" si="32">E114+G114</f>
        <v>62</v>
      </c>
      <c r="J114" s="98"/>
    </row>
    <row r="115" spans="2:10" ht="19.5" customHeight="1" x14ac:dyDescent="0.25">
      <c r="B115" s="14"/>
      <c r="C115" s="186"/>
      <c r="D115" s="168" t="s">
        <v>168</v>
      </c>
      <c r="E115" s="27">
        <v>41</v>
      </c>
      <c r="F115" s="126">
        <f t="shared" ref="F115" si="33">E115/I115</f>
        <v>0.16532258064516128</v>
      </c>
      <c r="G115" s="27">
        <v>207</v>
      </c>
      <c r="H115" s="126">
        <f t="shared" ref="H115" si="34">G115/I115</f>
        <v>0.83467741935483875</v>
      </c>
      <c r="I115" s="121">
        <f t="shared" ref="I115" si="35">E115+G115</f>
        <v>248</v>
      </c>
      <c r="J115" s="98"/>
    </row>
    <row r="116" spans="2:10" ht="19.5" customHeight="1" x14ac:dyDescent="0.25">
      <c r="B116" s="14"/>
      <c r="C116" s="186"/>
      <c r="D116" s="168" t="s">
        <v>176</v>
      </c>
      <c r="E116" s="27">
        <v>12</v>
      </c>
      <c r="F116" s="126">
        <f t="shared" si="30"/>
        <v>0.19672131147540983</v>
      </c>
      <c r="G116" s="27">
        <v>49</v>
      </c>
      <c r="H116" s="126">
        <f t="shared" si="31"/>
        <v>0.80327868852459017</v>
      </c>
      <c r="I116" s="121">
        <f t="shared" si="32"/>
        <v>61</v>
      </c>
      <c r="J116" s="98"/>
    </row>
    <row r="117" spans="2:10" ht="19.5" customHeight="1" x14ac:dyDescent="0.25">
      <c r="B117" s="14"/>
      <c r="C117" s="186"/>
      <c r="D117" s="114" t="s">
        <v>16</v>
      </c>
      <c r="E117" s="123">
        <f>SUM(E114:E116)</f>
        <v>67</v>
      </c>
      <c r="F117" s="24">
        <f t="shared" si="30"/>
        <v>0.18059299191374664</v>
      </c>
      <c r="G117" s="123">
        <f>SUM(G114:G116)</f>
        <v>304</v>
      </c>
      <c r="H117" s="24">
        <f t="shared" si="31"/>
        <v>0.81940700808625333</v>
      </c>
      <c r="I117" s="129">
        <f>E117+G117</f>
        <v>371</v>
      </c>
      <c r="J117" s="98"/>
    </row>
    <row r="118" spans="2:10" ht="19.5" customHeight="1" x14ac:dyDescent="0.25">
      <c r="B118" s="14"/>
      <c r="C118" s="185" t="s">
        <v>17</v>
      </c>
      <c r="D118" s="169" t="s">
        <v>162</v>
      </c>
      <c r="E118" s="26">
        <v>10</v>
      </c>
      <c r="F118" s="127">
        <f t="shared" si="27"/>
        <v>0.1111111111111111</v>
      </c>
      <c r="G118" s="26">
        <v>80</v>
      </c>
      <c r="H118" s="127">
        <f t="shared" si="28"/>
        <v>0.88888888888888884</v>
      </c>
      <c r="I118" s="132">
        <f t="shared" si="29"/>
        <v>90</v>
      </c>
      <c r="J118" s="98"/>
    </row>
    <row r="119" spans="2:10" ht="19.5" customHeight="1" x14ac:dyDescent="0.25">
      <c r="B119" s="14"/>
      <c r="C119" s="185"/>
      <c r="D119" s="157" t="s">
        <v>163</v>
      </c>
      <c r="E119" s="26">
        <v>20</v>
      </c>
      <c r="F119" s="127">
        <f t="shared" ref="F119:F121" si="36">E119/I119</f>
        <v>0.24096385542168675</v>
      </c>
      <c r="G119" s="26">
        <v>63</v>
      </c>
      <c r="H119" s="127">
        <f t="shared" ref="H119:H121" si="37">G119/I119</f>
        <v>0.75903614457831325</v>
      </c>
      <c r="I119" s="132">
        <f t="shared" ref="I119:I121" si="38">E119+G119</f>
        <v>83</v>
      </c>
      <c r="J119" s="98"/>
    </row>
    <row r="120" spans="2:10" ht="19.5" customHeight="1" x14ac:dyDescent="0.25">
      <c r="B120" s="14"/>
      <c r="C120" s="185"/>
      <c r="D120" s="157" t="s">
        <v>164</v>
      </c>
      <c r="E120" s="26">
        <v>12</v>
      </c>
      <c r="F120" s="127">
        <f t="shared" si="36"/>
        <v>0.1348314606741573</v>
      </c>
      <c r="G120" s="26">
        <v>77</v>
      </c>
      <c r="H120" s="127">
        <f t="shared" si="37"/>
        <v>0.8651685393258427</v>
      </c>
      <c r="I120" s="132">
        <f t="shared" si="38"/>
        <v>89</v>
      </c>
      <c r="J120" s="98"/>
    </row>
    <row r="121" spans="2:10" ht="19.5" customHeight="1" x14ac:dyDescent="0.25">
      <c r="B121" s="14"/>
      <c r="C121" s="185"/>
      <c r="D121" s="157" t="s">
        <v>113</v>
      </c>
      <c r="E121" s="26">
        <v>12</v>
      </c>
      <c r="F121" s="127">
        <f t="shared" si="36"/>
        <v>9.6000000000000002E-2</v>
      </c>
      <c r="G121" s="26">
        <v>113</v>
      </c>
      <c r="H121" s="127">
        <f t="shared" si="37"/>
        <v>0.90400000000000003</v>
      </c>
      <c r="I121" s="132">
        <f t="shared" si="38"/>
        <v>125</v>
      </c>
      <c r="J121" s="98"/>
    </row>
    <row r="122" spans="2:10" ht="19.5" customHeight="1" x14ac:dyDescent="0.25">
      <c r="B122" s="14"/>
      <c r="C122" s="185"/>
      <c r="D122" s="167" t="s">
        <v>116</v>
      </c>
      <c r="E122" s="26">
        <v>6</v>
      </c>
      <c r="F122" s="127">
        <f t="shared" si="27"/>
        <v>9.0909090909090912E-2</v>
      </c>
      <c r="G122" s="26">
        <v>60</v>
      </c>
      <c r="H122" s="127">
        <f t="shared" si="28"/>
        <v>0.90909090909090906</v>
      </c>
      <c r="I122" s="122">
        <f t="shared" si="29"/>
        <v>66</v>
      </c>
      <c r="J122" s="98"/>
    </row>
    <row r="123" spans="2:10" ht="19.5" customHeight="1" x14ac:dyDescent="0.25">
      <c r="B123" s="14"/>
      <c r="C123" s="185"/>
      <c r="D123" s="114" t="s">
        <v>117</v>
      </c>
      <c r="E123" s="123">
        <f>SUM(E118:E122)</f>
        <v>60</v>
      </c>
      <c r="F123" s="24">
        <f t="shared" si="27"/>
        <v>0.13245033112582782</v>
      </c>
      <c r="G123" s="123">
        <f>SUM(G118:G122)</f>
        <v>393</v>
      </c>
      <c r="H123" s="24">
        <f t="shared" si="28"/>
        <v>0.86754966887417218</v>
      </c>
      <c r="I123" s="129">
        <f>SUM(I118:I122)</f>
        <v>453</v>
      </c>
      <c r="J123" s="98"/>
    </row>
    <row r="124" spans="2:10" ht="19.5" customHeight="1" x14ac:dyDescent="0.25">
      <c r="B124" s="14"/>
      <c r="C124" s="186" t="s">
        <v>19</v>
      </c>
      <c r="D124" s="159" t="s">
        <v>169</v>
      </c>
      <c r="E124" s="27">
        <v>10</v>
      </c>
      <c r="F124" s="126">
        <f t="shared" si="27"/>
        <v>0.23809523809523808</v>
      </c>
      <c r="G124" s="27">
        <v>32</v>
      </c>
      <c r="H124" s="126">
        <f t="shared" si="28"/>
        <v>0.76190476190476186</v>
      </c>
      <c r="I124" s="121">
        <f t="shared" ref="I124:I126" si="39">E124+G124</f>
        <v>42</v>
      </c>
      <c r="J124" s="98"/>
    </row>
    <row r="125" spans="2:10" ht="19.5" customHeight="1" x14ac:dyDescent="0.25">
      <c r="B125" s="14"/>
      <c r="C125" s="186"/>
      <c r="D125" s="159" t="s">
        <v>168</v>
      </c>
      <c r="E125" s="27">
        <v>113</v>
      </c>
      <c r="F125" s="126">
        <f t="shared" si="27"/>
        <v>0.23492723492723494</v>
      </c>
      <c r="G125" s="27">
        <v>368</v>
      </c>
      <c r="H125" s="126">
        <f t="shared" si="28"/>
        <v>0.76507276507276512</v>
      </c>
      <c r="I125" s="121">
        <f t="shared" si="39"/>
        <v>481</v>
      </c>
      <c r="J125" s="98"/>
    </row>
    <row r="126" spans="2:10" ht="19.5" customHeight="1" x14ac:dyDescent="0.25">
      <c r="B126" s="14"/>
      <c r="C126" s="186"/>
      <c r="D126" s="159" t="s">
        <v>120</v>
      </c>
      <c r="E126" s="27">
        <v>24</v>
      </c>
      <c r="F126" s="126">
        <f t="shared" si="27"/>
        <v>0.3</v>
      </c>
      <c r="G126" s="27">
        <v>56</v>
      </c>
      <c r="H126" s="126">
        <f t="shared" si="28"/>
        <v>0.7</v>
      </c>
      <c r="I126" s="121">
        <f t="shared" si="39"/>
        <v>80</v>
      </c>
      <c r="J126" s="98"/>
    </row>
    <row r="127" spans="2:10" ht="19.5" customHeight="1" x14ac:dyDescent="0.25">
      <c r="B127" s="14"/>
      <c r="C127" s="186"/>
      <c r="D127" s="114" t="s">
        <v>21</v>
      </c>
      <c r="E127" s="123">
        <f>SUM(E124:E126)</f>
        <v>147</v>
      </c>
      <c r="F127" s="24">
        <f t="shared" si="27"/>
        <v>0.24378109452736318</v>
      </c>
      <c r="G127" s="123">
        <f>SUM(G124:G126)</f>
        <v>456</v>
      </c>
      <c r="H127" s="24">
        <f t="shared" si="28"/>
        <v>0.75621890547263682</v>
      </c>
      <c r="I127" s="129">
        <f>E127+G127</f>
        <v>603</v>
      </c>
      <c r="J127" s="98"/>
    </row>
    <row r="128" spans="2:10" ht="19.5" customHeight="1" x14ac:dyDescent="0.25">
      <c r="B128" s="14"/>
      <c r="C128" s="185" t="s">
        <v>22</v>
      </c>
      <c r="D128" s="157" t="s">
        <v>165</v>
      </c>
      <c r="E128" s="26">
        <v>59</v>
      </c>
      <c r="F128" s="127">
        <f t="shared" ref="F128:F132" si="40">E128/I128</f>
        <v>0.27064220183486237</v>
      </c>
      <c r="G128" s="26">
        <v>159</v>
      </c>
      <c r="H128" s="127">
        <f t="shared" ref="H128:H132" si="41">G128/I128</f>
        <v>0.72935779816513757</v>
      </c>
      <c r="I128" s="132">
        <f t="shared" ref="I128:I132" si="42">E128+G128</f>
        <v>218</v>
      </c>
      <c r="J128" s="98"/>
    </row>
    <row r="129" spans="2:10" ht="19.5" customHeight="1" x14ac:dyDescent="0.25">
      <c r="B129" s="14"/>
      <c r="C129" s="185"/>
      <c r="D129" s="157" t="s">
        <v>166</v>
      </c>
      <c r="E129" s="26">
        <v>59</v>
      </c>
      <c r="F129" s="127">
        <f t="shared" ref="F129" si="43">E129/I129</f>
        <v>0.22264150943396227</v>
      </c>
      <c r="G129" s="26">
        <v>206</v>
      </c>
      <c r="H129" s="127">
        <f t="shared" ref="H129" si="44">G129/I129</f>
        <v>0.77735849056603779</v>
      </c>
      <c r="I129" s="132">
        <f t="shared" ref="I129" si="45">E129+G129</f>
        <v>265</v>
      </c>
      <c r="J129" s="98"/>
    </row>
    <row r="130" spans="2:10" ht="19.5" customHeight="1" x14ac:dyDescent="0.25">
      <c r="B130" s="14"/>
      <c r="C130" s="185"/>
      <c r="D130" s="157" t="s">
        <v>167</v>
      </c>
      <c r="E130" s="26">
        <v>24</v>
      </c>
      <c r="F130" s="127">
        <f t="shared" si="40"/>
        <v>0.35820895522388058</v>
      </c>
      <c r="G130" s="26">
        <v>43</v>
      </c>
      <c r="H130" s="127">
        <f t="shared" si="41"/>
        <v>0.64179104477611937</v>
      </c>
      <c r="I130" s="122">
        <f t="shared" si="42"/>
        <v>67</v>
      </c>
      <c r="J130" s="98"/>
    </row>
    <row r="131" spans="2:10" ht="19.5" customHeight="1" x14ac:dyDescent="0.25">
      <c r="B131" s="14"/>
      <c r="C131" s="185"/>
      <c r="D131" s="114" t="s">
        <v>25</v>
      </c>
      <c r="E131" s="123">
        <f>SUM(E128:E130)</f>
        <v>142</v>
      </c>
      <c r="F131" s="24">
        <f t="shared" si="40"/>
        <v>0.25818181818181818</v>
      </c>
      <c r="G131" s="123">
        <f>SUM(G128:G130)</f>
        <v>408</v>
      </c>
      <c r="H131" s="24">
        <f t="shared" si="41"/>
        <v>0.74181818181818182</v>
      </c>
      <c r="I131" s="129">
        <f t="shared" si="42"/>
        <v>550</v>
      </c>
      <c r="J131" s="98"/>
    </row>
    <row r="132" spans="2:10" ht="19.5" customHeight="1" x14ac:dyDescent="0.25">
      <c r="B132" s="14"/>
      <c r="C132" s="159" t="s">
        <v>26</v>
      </c>
      <c r="D132" s="159" t="s">
        <v>170</v>
      </c>
      <c r="E132" s="27">
        <v>86</v>
      </c>
      <c r="F132" s="126">
        <f t="shared" si="40"/>
        <v>9.9307159353348731E-2</v>
      </c>
      <c r="G132" s="27">
        <v>780</v>
      </c>
      <c r="H132" s="126">
        <f t="shared" si="41"/>
        <v>0.90069284064665123</v>
      </c>
      <c r="I132" s="121">
        <f t="shared" si="42"/>
        <v>866</v>
      </c>
      <c r="J132" s="98"/>
    </row>
    <row r="133" spans="2:10" ht="19.5" customHeight="1" x14ac:dyDescent="0.25">
      <c r="B133" s="14"/>
      <c r="C133" s="185" t="s">
        <v>46</v>
      </c>
      <c r="D133" s="167" t="s">
        <v>177</v>
      </c>
      <c r="E133" s="26">
        <v>7</v>
      </c>
      <c r="F133" s="127">
        <f t="shared" ref="F133:F137" si="46">E133/I133</f>
        <v>9.0909090909090912E-2</v>
      </c>
      <c r="G133" s="26">
        <v>70</v>
      </c>
      <c r="H133" s="127">
        <f t="shared" ref="H133:H137" si="47">G133/I133</f>
        <v>0.90909090909090906</v>
      </c>
      <c r="I133" s="132">
        <f t="shared" ref="I133:I137" si="48">E133+G133</f>
        <v>77</v>
      </c>
      <c r="J133" s="98"/>
    </row>
    <row r="134" spans="2:10" ht="19.5" customHeight="1" x14ac:dyDescent="0.25">
      <c r="B134" s="14"/>
      <c r="C134" s="185"/>
      <c r="D134" s="167" t="s">
        <v>178</v>
      </c>
      <c r="E134" s="26">
        <v>9</v>
      </c>
      <c r="F134" s="127">
        <f t="shared" si="46"/>
        <v>0.22500000000000001</v>
      </c>
      <c r="G134" s="26">
        <v>31</v>
      </c>
      <c r="H134" s="127">
        <f t="shared" si="47"/>
        <v>0.77500000000000002</v>
      </c>
      <c r="I134" s="132">
        <f t="shared" si="48"/>
        <v>40</v>
      </c>
      <c r="J134" s="98"/>
    </row>
    <row r="135" spans="2:10" ht="19.5" customHeight="1" x14ac:dyDescent="0.25">
      <c r="B135" s="14"/>
      <c r="C135" s="185"/>
      <c r="D135" s="167" t="s">
        <v>179</v>
      </c>
      <c r="E135" s="26">
        <v>8</v>
      </c>
      <c r="F135" s="127">
        <f t="shared" si="46"/>
        <v>0.16</v>
      </c>
      <c r="G135" s="26">
        <v>42</v>
      </c>
      <c r="H135" s="127">
        <f t="shared" si="47"/>
        <v>0.84</v>
      </c>
      <c r="I135" s="122">
        <f t="shared" si="48"/>
        <v>50</v>
      </c>
      <c r="J135" s="98"/>
    </row>
    <row r="136" spans="2:10" ht="19.5" customHeight="1" x14ac:dyDescent="0.25">
      <c r="B136" s="14"/>
      <c r="C136" s="185"/>
      <c r="D136" s="114" t="s">
        <v>49</v>
      </c>
      <c r="E136" s="123">
        <f>SUM(E133:E135)</f>
        <v>24</v>
      </c>
      <c r="F136" s="24">
        <f t="shared" si="46"/>
        <v>0.1437125748502994</v>
      </c>
      <c r="G136" s="123">
        <f>SUM(G133:G135)</f>
        <v>143</v>
      </c>
      <c r="H136" s="24">
        <f t="shared" si="47"/>
        <v>0.85628742514970058</v>
      </c>
      <c r="I136" s="129">
        <f t="shared" si="48"/>
        <v>167</v>
      </c>
      <c r="J136" s="98"/>
    </row>
    <row r="137" spans="2:10" ht="19.5" customHeight="1" x14ac:dyDescent="0.25">
      <c r="B137" s="14"/>
      <c r="C137" s="159" t="s">
        <v>28</v>
      </c>
      <c r="D137" s="159" t="s">
        <v>155</v>
      </c>
      <c r="E137" s="27">
        <v>59</v>
      </c>
      <c r="F137" s="126">
        <f t="shared" si="46"/>
        <v>0.4573643410852713</v>
      </c>
      <c r="G137" s="27">
        <v>70</v>
      </c>
      <c r="H137" s="126">
        <f t="shared" si="47"/>
        <v>0.54263565891472865</v>
      </c>
      <c r="I137" s="121">
        <f t="shared" si="48"/>
        <v>129</v>
      </c>
      <c r="J137" s="98"/>
    </row>
    <row r="138" spans="2:10" ht="19.5" customHeight="1" x14ac:dyDescent="0.25">
      <c r="B138" s="14"/>
      <c r="C138" s="185" t="s">
        <v>156</v>
      </c>
      <c r="D138" s="157" t="s">
        <v>171</v>
      </c>
      <c r="E138" s="26">
        <v>14</v>
      </c>
      <c r="F138" s="127">
        <f t="shared" si="27"/>
        <v>0.16470588235294117</v>
      </c>
      <c r="G138" s="26">
        <v>71</v>
      </c>
      <c r="H138" s="127">
        <f t="shared" si="28"/>
        <v>0.83529411764705885</v>
      </c>
      <c r="I138" s="132">
        <f t="shared" si="29"/>
        <v>85</v>
      </c>
      <c r="J138" s="98"/>
    </row>
    <row r="139" spans="2:10" ht="19.5" customHeight="1" x14ac:dyDescent="0.25">
      <c r="B139" s="14"/>
      <c r="C139" s="185"/>
      <c r="D139" s="157" t="s">
        <v>172</v>
      </c>
      <c r="E139" s="26">
        <v>9</v>
      </c>
      <c r="F139" s="127">
        <f t="shared" ref="F139:F140" si="49">E139/I139</f>
        <v>0.25</v>
      </c>
      <c r="G139" s="26">
        <v>27</v>
      </c>
      <c r="H139" s="127">
        <f t="shared" ref="H139:H140" si="50">G139/I139</f>
        <v>0.75</v>
      </c>
      <c r="I139" s="132">
        <f t="shared" ref="I139:I140" si="51">E139+G139</f>
        <v>36</v>
      </c>
      <c r="J139" s="98"/>
    </row>
    <row r="140" spans="2:10" ht="19.5" customHeight="1" x14ac:dyDescent="0.25">
      <c r="B140" s="14"/>
      <c r="C140" s="185"/>
      <c r="D140" s="157" t="s">
        <v>114</v>
      </c>
      <c r="E140" s="26">
        <v>25</v>
      </c>
      <c r="F140" s="127">
        <f t="shared" si="49"/>
        <v>0.10330578512396695</v>
      </c>
      <c r="G140" s="26">
        <v>217</v>
      </c>
      <c r="H140" s="127">
        <f t="shared" si="50"/>
        <v>0.89669421487603307</v>
      </c>
      <c r="I140" s="132">
        <f t="shared" si="51"/>
        <v>242</v>
      </c>
      <c r="J140" s="98"/>
    </row>
    <row r="141" spans="2:10" ht="19.5" customHeight="1" x14ac:dyDescent="0.25">
      <c r="B141" s="14"/>
      <c r="C141" s="185"/>
      <c r="D141" s="157" t="s">
        <v>116</v>
      </c>
      <c r="E141" s="26">
        <v>13</v>
      </c>
      <c r="F141" s="127">
        <f t="shared" si="27"/>
        <v>0.11926605504587157</v>
      </c>
      <c r="G141" s="26">
        <v>96</v>
      </c>
      <c r="H141" s="127">
        <f t="shared" si="28"/>
        <v>0.88073394495412849</v>
      </c>
      <c r="I141" s="122">
        <f t="shared" si="29"/>
        <v>109</v>
      </c>
      <c r="J141" s="98"/>
    </row>
    <row r="142" spans="2:10" ht="19.5" customHeight="1" x14ac:dyDescent="0.25">
      <c r="B142" s="14"/>
      <c r="C142" s="185"/>
      <c r="D142" s="114" t="s">
        <v>161</v>
      </c>
      <c r="E142" s="123">
        <f>SUM(E138:E141)</f>
        <v>61</v>
      </c>
      <c r="F142" s="24">
        <f t="shared" si="27"/>
        <v>0.12923728813559321</v>
      </c>
      <c r="G142" s="123">
        <f>SUM(G138:G141)</f>
        <v>411</v>
      </c>
      <c r="H142" s="24">
        <f t="shared" si="28"/>
        <v>0.87076271186440679</v>
      </c>
      <c r="I142" s="129">
        <f t="shared" si="29"/>
        <v>472</v>
      </c>
      <c r="J142" s="98"/>
    </row>
    <row r="143" spans="2:10" ht="19.5" customHeight="1" x14ac:dyDescent="0.25">
      <c r="B143" s="14"/>
      <c r="C143" s="186" t="s">
        <v>51</v>
      </c>
      <c r="D143" s="113" t="s">
        <v>118</v>
      </c>
      <c r="E143" s="27">
        <v>913</v>
      </c>
      <c r="F143" s="126">
        <f t="shared" si="27"/>
        <v>0.3755656108597285</v>
      </c>
      <c r="G143" s="27">
        <v>1518</v>
      </c>
      <c r="H143" s="126">
        <f t="shared" si="28"/>
        <v>0.6244343891402715</v>
      </c>
      <c r="I143" s="121">
        <f t="shared" si="29"/>
        <v>2431</v>
      </c>
      <c r="J143" s="98"/>
    </row>
    <row r="144" spans="2:10" ht="19.5" customHeight="1" x14ac:dyDescent="0.25">
      <c r="B144" s="14"/>
      <c r="C144" s="186"/>
      <c r="D144" s="159" t="s">
        <v>173</v>
      </c>
      <c r="E144" s="27">
        <v>35</v>
      </c>
      <c r="F144" s="126">
        <f t="shared" ref="F144" si="52">E144/I144</f>
        <v>0.27559055118110237</v>
      </c>
      <c r="G144" s="27">
        <v>92</v>
      </c>
      <c r="H144" s="126">
        <f t="shared" ref="H144" si="53">G144/I144</f>
        <v>0.72440944881889768</v>
      </c>
      <c r="I144" s="121">
        <f t="shared" ref="I144" si="54">E144+G144</f>
        <v>127</v>
      </c>
      <c r="J144" s="98"/>
    </row>
    <row r="145" spans="2:10" ht="19.5" customHeight="1" x14ac:dyDescent="0.25">
      <c r="B145" s="14"/>
      <c r="C145" s="186"/>
      <c r="D145" s="114" t="s">
        <v>74</v>
      </c>
      <c r="E145" s="123">
        <f>SUM(E143:E144)</f>
        <v>948</v>
      </c>
      <c r="F145" s="24">
        <f t="shared" si="27"/>
        <v>0.37060203283815479</v>
      </c>
      <c r="G145" s="123">
        <f>SUM(G143:G144)</f>
        <v>1610</v>
      </c>
      <c r="H145" s="24">
        <f t="shared" si="28"/>
        <v>0.62939796716184515</v>
      </c>
      <c r="I145" s="129">
        <f t="shared" si="29"/>
        <v>2558</v>
      </c>
      <c r="J145" s="98"/>
    </row>
    <row r="146" spans="2:10" ht="19.5" customHeight="1" x14ac:dyDescent="0.25">
      <c r="B146" s="14"/>
      <c r="C146" s="185" t="s">
        <v>119</v>
      </c>
      <c r="D146" s="167" t="s">
        <v>180</v>
      </c>
      <c r="E146" s="26">
        <v>24</v>
      </c>
      <c r="F146" s="127">
        <f t="shared" si="27"/>
        <v>0.40677966101694918</v>
      </c>
      <c r="G146" s="26">
        <v>35</v>
      </c>
      <c r="H146" s="127">
        <f t="shared" si="28"/>
        <v>0.59322033898305082</v>
      </c>
      <c r="I146" s="122">
        <f t="shared" si="29"/>
        <v>59</v>
      </c>
      <c r="J146" s="98"/>
    </row>
    <row r="147" spans="2:10" ht="19.5" customHeight="1" x14ac:dyDescent="0.25">
      <c r="B147" s="14"/>
      <c r="C147" s="185"/>
      <c r="D147" s="157" t="s">
        <v>115</v>
      </c>
      <c r="E147" s="26">
        <v>22</v>
      </c>
      <c r="F147" s="127">
        <f t="shared" si="27"/>
        <v>0.17599999999999999</v>
      </c>
      <c r="G147" s="26">
        <v>103</v>
      </c>
      <c r="H147" s="127">
        <f t="shared" si="28"/>
        <v>0.82399999999999995</v>
      </c>
      <c r="I147" s="122">
        <f t="shared" si="29"/>
        <v>125</v>
      </c>
      <c r="J147" s="98"/>
    </row>
    <row r="148" spans="2:10" ht="19.5" customHeight="1" x14ac:dyDescent="0.25">
      <c r="B148" s="14"/>
      <c r="C148" s="185"/>
      <c r="D148" s="157" t="s">
        <v>124</v>
      </c>
      <c r="E148" s="26">
        <v>1</v>
      </c>
      <c r="F148" s="127">
        <f t="shared" si="27"/>
        <v>0.5</v>
      </c>
      <c r="G148" s="26">
        <v>1</v>
      </c>
      <c r="H148" s="127">
        <f t="shared" si="28"/>
        <v>0.5</v>
      </c>
      <c r="I148" s="122">
        <f t="shared" si="29"/>
        <v>2</v>
      </c>
      <c r="J148" s="98"/>
    </row>
    <row r="149" spans="2:10" ht="19.5" customHeight="1" x14ac:dyDescent="0.25">
      <c r="B149" s="14"/>
      <c r="C149" s="185"/>
      <c r="D149" s="157" t="s">
        <v>122</v>
      </c>
      <c r="E149" s="26">
        <v>2</v>
      </c>
      <c r="F149" s="127">
        <f t="shared" si="27"/>
        <v>5.5555555555555552E-2</v>
      </c>
      <c r="G149" s="26">
        <v>34</v>
      </c>
      <c r="H149" s="127">
        <f t="shared" si="28"/>
        <v>0.94444444444444442</v>
      </c>
      <c r="I149" s="122">
        <f t="shared" si="29"/>
        <v>36</v>
      </c>
      <c r="J149" s="98"/>
    </row>
    <row r="150" spans="2:10" ht="19.5" customHeight="1" x14ac:dyDescent="0.25">
      <c r="B150" s="14"/>
      <c r="C150" s="185"/>
      <c r="D150" s="157" t="s">
        <v>123</v>
      </c>
      <c r="E150" s="26">
        <v>1</v>
      </c>
      <c r="F150" s="127">
        <f t="shared" si="27"/>
        <v>2.7027027027027029E-2</v>
      </c>
      <c r="G150" s="26">
        <v>36</v>
      </c>
      <c r="H150" s="127">
        <f t="shared" si="28"/>
        <v>0.97297297297297303</v>
      </c>
      <c r="I150" s="122">
        <f t="shared" si="29"/>
        <v>37</v>
      </c>
      <c r="J150" s="98"/>
    </row>
    <row r="151" spans="2:10" ht="19.5" customHeight="1" x14ac:dyDescent="0.25">
      <c r="B151" s="14"/>
      <c r="C151" s="185"/>
      <c r="D151" s="157" t="s">
        <v>121</v>
      </c>
      <c r="E151" s="26">
        <v>4</v>
      </c>
      <c r="F151" s="127">
        <f t="shared" si="27"/>
        <v>7.8431372549019607E-2</v>
      </c>
      <c r="G151" s="26">
        <v>47</v>
      </c>
      <c r="H151" s="127">
        <f t="shared" si="28"/>
        <v>0.92156862745098034</v>
      </c>
      <c r="I151" s="122">
        <f t="shared" si="29"/>
        <v>51</v>
      </c>
      <c r="J151" s="98"/>
    </row>
    <row r="152" spans="2:10" ht="19.5" customHeight="1" x14ac:dyDescent="0.25">
      <c r="B152" s="14"/>
      <c r="C152" s="185"/>
      <c r="D152" s="157" t="s">
        <v>120</v>
      </c>
      <c r="E152" s="26">
        <v>6</v>
      </c>
      <c r="F152" s="127">
        <f t="shared" si="27"/>
        <v>0.5</v>
      </c>
      <c r="G152" s="26">
        <v>6</v>
      </c>
      <c r="H152" s="127">
        <f t="shared" si="28"/>
        <v>0.5</v>
      </c>
      <c r="I152" s="122">
        <f t="shared" si="29"/>
        <v>12</v>
      </c>
      <c r="J152" s="98"/>
    </row>
    <row r="153" spans="2:10" ht="19.5" customHeight="1" x14ac:dyDescent="0.25">
      <c r="B153" s="14"/>
      <c r="C153" s="185"/>
      <c r="D153" s="115" t="s">
        <v>125</v>
      </c>
      <c r="E153" s="26">
        <v>32</v>
      </c>
      <c r="F153" s="127">
        <f t="shared" si="27"/>
        <v>8.0200501253132828E-2</v>
      </c>
      <c r="G153" s="26">
        <v>367</v>
      </c>
      <c r="H153" s="127">
        <f t="shared" si="28"/>
        <v>0.91979949874686717</v>
      </c>
      <c r="I153" s="122">
        <f t="shared" si="29"/>
        <v>399</v>
      </c>
      <c r="J153" s="98"/>
    </row>
    <row r="154" spans="2:10" ht="19.5" customHeight="1" x14ac:dyDescent="0.25">
      <c r="B154" s="14"/>
      <c r="C154" s="185"/>
      <c r="D154" s="114" t="s">
        <v>126</v>
      </c>
      <c r="E154" s="123">
        <f>SUM(E146:E153)</f>
        <v>92</v>
      </c>
      <c r="F154" s="24">
        <f t="shared" si="27"/>
        <v>0.1276005547850208</v>
      </c>
      <c r="G154" s="123">
        <f>SUM(G146:G153)</f>
        <v>629</v>
      </c>
      <c r="H154" s="24">
        <f t="shared" si="28"/>
        <v>0.87239944521497914</v>
      </c>
      <c r="I154" s="129">
        <f>SUM(I146:I153)</f>
        <v>721</v>
      </c>
      <c r="J154" s="98"/>
    </row>
    <row r="155" spans="2:10" ht="19.5" customHeight="1" x14ac:dyDescent="0.25">
      <c r="B155" s="14"/>
      <c r="C155" s="186" t="s">
        <v>53</v>
      </c>
      <c r="D155" s="159" t="s">
        <v>127</v>
      </c>
      <c r="E155" s="27">
        <v>14</v>
      </c>
      <c r="F155" s="126">
        <f t="shared" si="27"/>
        <v>0.23333333333333334</v>
      </c>
      <c r="G155" s="27">
        <v>46</v>
      </c>
      <c r="H155" s="126">
        <f t="shared" si="28"/>
        <v>0.76666666666666672</v>
      </c>
      <c r="I155" s="121">
        <f t="shared" si="29"/>
        <v>60</v>
      </c>
      <c r="J155" s="98"/>
    </row>
    <row r="156" spans="2:10" ht="19.5" customHeight="1" x14ac:dyDescent="0.25">
      <c r="B156" s="14"/>
      <c r="C156" s="186"/>
      <c r="D156" s="159" t="s">
        <v>174</v>
      </c>
      <c r="E156" s="27">
        <v>1</v>
      </c>
      <c r="F156" s="126">
        <f t="shared" ref="F156" si="55">E156/I156</f>
        <v>2.8571428571428571E-2</v>
      </c>
      <c r="G156" s="27">
        <v>34</v>
      </c>
      <c r="H156" s="126">
        <f t="shared" ref="H156" si="56">G156/I156</f>
        <v>0.97142857142857142</v>
      </c>
      <c r="I156" s="121">
        <f t="shared" ref="I156" si="57">E156+G156</f>
        <v>35</v>
      </c>
      <c r="J156" s="98"/>
    </row>
    <row r="157" spans="2:10" ht="19.5" customHeight="1" x14ac:dyDescent="0.25">
      <c r="B157" s="14"/>
      <c r="C157" s="186"/>
      <c r="D157" s="159" t="s">
        <v>122</v>
      </c>
      <c r="E157" s="27">
        <v>6</v>
      </c>
      <c r="F157" s="126">
        <f t="shared" si="27"/>
        <v>0.12</v>
      </c>
      <c r="G157" s="27">
        <v>44</v>
      </c>
      <c r="H157" s="126">
        <f t="shared" si="28"/>
        <v>0.88</v>
      </c>
      <c r="I157" s="121">
        <f t="shared" si="29"/>
        <v>50</v>
      </c>
      <c r="J157" s="98"/>
    </row>
    <row r="158" spans="2:10" ht="19.5" customHeight="1" x14ac:dyDescent="0.25">
      <c r="B158" s="14"/>
      <c r="C158" s="186"/>
      <c r="D158" s="113" t="s">
        <v>123</v>
      </c>
      <c r="E158" s="27">
        <v>2</v>
      </c>
      <c r="F158" s="126">
        <f t="shared" si="27"/>
        <v>3.1746031746031744E-2</v>
      </c>
      <c r="G158" s="27">
        <v>61</v>
      </c>
      <c r="H158" s="126">
        <f t="shared" si="28"/>
        <v>0.96825396825396826</v>
      </c>
      <c r="I158" s="121">
        <f t="shared" si="29"/>
        <v>63</v>
      </c>
      <c r="J158" s="98"/>
    </row>
    <row r="159" spans="2:10" ht="19.5" customHeight="1" x14ac:dyDescent="0.25">
      <c r="B159" s="14"/>
      <c r="C159" s="186"/>
      <c r="D159" s="159" t="s">
        <v>121</v>
      </c>
      <c r="E159" s="27">
        <v>11</v>
      </c>
      <c r="F159" s="126">
        <f t="shared" si="27"/>
        <v>7.6388888888888895E-2</v>
      </c>
      <c r="G159" s="27">
        <v>133</v>
      </c>
      <c r="H159" s="126">
        <f t="shared" si="28"/>
        <v>0.92361111111111116</v>
      </c>
      <c r="I159" s="121">
        <f t="shared" si="29"/>
        <v>144</v>
      </c>
      <c r="J159" s="98"/>
    </row>
    <row r="160" spans="2:10" ht="19.5" customHeight="1" x14ac:dyDescent="0.25">
      <c r="B160" s="14"/>
      <c r="C160" s="186"/>
      <c r="D160" s="113" t="s">
        <v>120</v>
      </c>
      <c r="E160" s="27">
        <v>30</v>
      </c>
      <c r="F160" s="126">
        <f t="shared" si="27"/>
        <v>0.57692307692307687</v>
      </c>
      <c r="G160" s="27">
        <v>22</v>
      </c>
      <c r="H160" s="126">
        <f t="shared" si="28"/>
        <v>0.42307692307692307</v>
      </c>
      <c r="I160" s="121">
        <f t="shared" si="29"/>
        <v>52</v>
      </c>
      <c r="J160" s="98"/>
    </row>
    <row r="161" spans="2:10" ht="19.5" customHeight="1" x14ac:dyDescent="0.25">
      <c r="B161" s="14"/>
      <c r="C161" s="186"/>
      <c r="D161" s="114" t="s">
        <v>84</v>
      </c>
      <c r="E161" s="123">
        <f>SUM(E155:E160)</f>
        <v>64</v>
      </c>
      <c r="F161" s="24">
        <f t="shared" si="27"/>
        <v>0.15841584158415842</v>
      </c>
      <c r="G161" s="123">
        <f>SUM(G155:G160)</f>
        <v>340</v>
      </c>
      <c r="H161" s="24">
        <f t="shared" si="28"/>
        <v>0.84158415841584155</v>
      </c>
      <c r="I161" s="129">
        <f>SUM(I155:I160)</f>
        <v>404</v>
      </c>
      <c r="J161" s="98"/>
    </row>
    <row r="162" spans="2:10" ht="19.5" customHeight="1" x14ac:dyDescent="0.25">
      <c r="B162" s="14"/>
      <c r="C162" s="185" t="s">
        <v>55</v>
      </c>
      <c r="D162" s="167" t="s">
        <v>180</v>
      </c>
      <c r="E162" s="26">
        <v>60</v>
      </c>
      <c r="F162" s="127">
        <f t="shared" si="27"/>
        <v>0.40816326530612246</v>
      </c>
      <c r="G162" s="26">
        <v>87</v>
      </c>
      <c r="H162" s="127">
        <f t="shared" si="28"/>
        <v>0.59183673469387754</v>
      </c>
      <c r="I162" s="122">
        <f t="shared" si="29"/>
        <v>147</v>
      </c>
      <c r="J162" s="98"/>
    </row>
    <row r="163" spans="2:10" ht="19.5" customHeight="1" x14ac:dyDescent="0.25">
      <c r="B163" s="14"/>
      <c r="C163" s="185"/>
      <c r="D163" s="157" t="s">
        <v>113</v>
      </c>
      <c r="E163" s="26">
        <v>4</v>
      </c>
      <c r="F163" s="127">
        <f t="shared" ref="F163" si="58">E163/I163</f>
        <v>0.17391304347826086</v>
      </c>
      <c r="G163" s="26">
        <v>19</v>
      </c>
      <c r="H163" s="127">
        <f t="shared" ref="H163" si="59">G163/I163</f>
        <v>0.82608695652173914</v>
      </c>
      <c r="I163" s="122">
        <f t="shared" ref="I163" si="60">E163+G163</f>
        <v>23</v>
      </c>
      <c r="J163" s="98"/>
    </row>
    <row r="164" spans="2:10" ht="19.5" customHeight="1" x14ac:dyDescent="0.25">
      <c r="B164" s="14"/>
      <c r="C164" s="185"/>
      <c r="D164" s="157" t="s">
        <v>122</v>
      </c>
      <c r="E164" s="26">
        <v>1</v>
      </c>
      <c r="F164" s="127">
        <f t="shared" ref="F164" si="61">E164/I164</f>
        <v>5.2631578947368418E-2</v>
      </c>
      <c r="G164" s="26">
        <v>18</v>
      </c>
      <c r="H164" s="127">
        <f t="shared" ref="H164" si="62">G164/I164</f>
        <v>0.94736842105263153</v>
      </c>
      <c r="I164" s="122">
        <f t="shared" ref="I164" si="63">E164+G164</f>
        <v>19</v>
      </c>
      <c r="J164" s="98"/>
    </row>
    <row r="165" spans="2:10" ht="19.5" customHeight="1" x14ac:dyDescent="0.25">
      <c r="B165" s="14"/>
      <c r="C165" s="185"/>
      <c r="D165" s="157" t="s">
        <v>123</v>
      </c>
      <c r="E165" s="26">
        <v>2</v>
      </c>
      <c r="F165" s="127">
        <f t="shared" si="27"/>
        <v>8.6956521739130432E-2</v>
      </c>
      <c r="G165" s="26">
        <v>21</v>
      </c>
      <c r="H165" s="127">
        <f t="shared" si="28"/>
        <v>0.91304347826086951</v>
      </c>
      <c r="I165" s="122">
        <f t="shared" si="29"/>
        <v>23</v>
      </c>
      <c r="J165" s="98"/>
    </row>
    <row r="166" spans="2:10" ht="19.5" customHeight="1" x14ac:dyDescent="0.25">
      <c r="B166" s="14"/>
      <c r="C166" s="185"/>
      <c r="D166" s="157" t="s">
        <v>170</v>
      </c>
      <c r="E166" s="26">
        <v>2</v>
      </c>
      <c r="F166" s="127">
        <f t="shared" si="27"/>
        <v>6.25E-2</v>
      </c>
      <c r="G166" s="26">
        <v>30</v>
      </c>
      <c r="H166" s="127">
        <f t="shared" si="28"/>
        <v>0.9375</v>
      </c>
      <c r="I166" s="122">
        <f t="shared" si="29"/>
        <v>32</v>
      </c>
      <c r="J166" s="98"/>
    </row>
    <row r="167" spans="2:10" ht="19.5" customHeight="1" x14ac:dyDescent="0.25">
      <c r="B167" s="14"/>
      <c r="C167" s="185"/>
      <c r="D167" s="157" t="s">
        <v>121</v>
      </c>
      <c r="E167" s="26">
        <v>4</v>
      </c>
      <c r="F167" s="127">
        <f t="shared" si="27"/>
        <v>6.25E-2</v>
      </c>
      <c r="G167" s="26">
        <v>60</v>
      </c>
      <c r="H167" s="127">
        <f t="shared" si="28"/>
        <v>0.9375</v>
      </c>
      <c r="I167" s="122">
        <f t="shared" si="29"/>
        <v>64</v>
      </c>
      <c r="J167" s="98"/>
    </row>
    <row r="168" spans="2:10" ht="19.5" customHeight="1" x14ac:dyDescent="0.25">
      <c r="B168" s="14"/>
      <c r="C168" s="185"/>
      <c r="D168" s="157" t="s">
        <v>125</v>
      </c>
      <c r="E168" s="26">
        <v>26</v>
      </c>
      <c r="F168" s="127">
        <f t="shared" si="27"/>
        <v>8.9041095890410954E-2</v>
      </c>
      <c r="G168" s="26">
        <v>266</v>
      </c>
      <c r="H168" s="127">
        <f t="shared" si="28"/>
        <v>0.91095890410958902</v>
      </c>
      <c r="I168" s="122">
        <f t="shared" si="29"/>
        <v>292</v>
      </c>
      <c r="J168" s="98"/>
    </row>
    <row r="169" spans="2:10" ht="19.5" customHeight="1" x14ac:dyDescent="0.25">
      <c r="B169" s="14"/>
      <c r="C169" s="185"/>
      <c r="D169" s="114" t="s">
        <v>86</v>
      </c>
      <c r="E169" s="123">
        <f>SUM(E162:E168)</f>
        <v>99</v>
      </c>
      <c r="F169" s="24">
        <f t="shared" si="27"/>
        <v>0.16500000000000001</v>
      </c>
      <c r="G169" s="123">
        <f>SUM(G162:G168)</f>
        <v>501</v>
      </c>
      <c r="H169" s="24">
        <f t="shared" si="28"/>
        <v>0.83499999999999996</v>
      </c>
      <c r="I169" s="129">
        <f>SUM(I162:I168)</f>
        <v>600</v>
      </c>
      <c r="J169" s="98"/>
    </row>
    <row r="170" spans="2:10" ht="19.5" customHeight="1" x14ac:dyDescent="0.25">
      <c r="B170" s="14"/>
      <c r="C170" s="186" t="s">
        <v>188</v>
      </c>
      <c r="D170" s="113" t="s">
        <v>128</v>
      </c>
      <c r="E170" s="203">
        <v>174</v>
      </c>
      <c r="F170" s="201">
        <f t="shared" si="27"/>
        <v>0.71604938271604934</v>
      </c>
      <c r="G170" s="203">
        <v>69</v>
      </c>
      <c r="H170" s="201">
        <f t="shared" si="28"/>
        <v>0.2839506172839506</v>
      </c>
      <c r="I170" s="199">
        <f>+E170+G170</f>
        <v>243</v>
      </c>
      <c r="J170" s="98"/>
    </row>
    <row r="171" spans="2:10" ht="19.5" customHeight="1" x14ac:dyDescent="0.25">
      <c r="B171" s="14"/>
      <c r="C171" s="186"/>
      <c r="D171" s="113" t="s">
        <v>129</v>
      </c>
      <c r="E171" s="204"/>
      <c r="F171" s="202" t="e">
        <f t="shared" si="27"/>
        <v>#DIV/0!</v>
      </c>
      <c r="G171" s="204"/>
      <c r="H171" s="202" t="e">
        <f t="shared" si="28"/>
        <v>#DIV/0!</v>
      </c>
      <c r="I171" s="200"/>
      <c r="J171" s="98"/>
    </row>
    <row r="172" spans="2:10" ht="19.5" customHeight="1" x14ac:dyDescent="0.25">
      <c r="B172" s="14"/>
      <c r="C172" s="186"/>
      <c r="D172" s="114" t="s">
        <v>130</v>
      </c>
      <c r="E172" s="123">
        <f>SUM(E170)</f>
        <v>174</v>
      </c>
      <c r="F172" s="24">
        <f t="shared" si="27"/>
        <v>0.71604938271604934</v>
      </c>
      <c r="G172" s="123">
        <f>SUM(G170)</f>
        <v>69</v>
      </c>
      <c r="H172" s="24">
        <f t="shared" si="28"/>
        <v>0.2839506172839506</v>
      </c>
      <c r="I172" s="129">
        <f t="shared" si="29"/>
        <v>243</v>
      </c>
      <c r="J172" s="98"/>
    </row>
    <row r="173" spans="2:10" ht="19.5" customHeight="1" x14ac:dyDescent="0.25">
      <c r="B173" s="14"/>
      <c r="C173" s="195" t="s">
        <v>88</v>
      </c>
      <c r="D173" s="115" t="s">
        <v>131</v>
      </c>
      <c r="E173" s="26">
        <v>20</v>
      </c>
      <c r="F173" s="127">
        <f t="shared" si="27"/>
        <v>0.27777777777777779</v>
      </c>
      <c r="G173" s="26">
        <v>52</v>
      </c>
      <c r="H173" s="127">
        <f t="shared" si="28"/>
        <v>0.72222222222222221</v>
      </c>
      <c r="I173" s="122">
        <f t="shared" si="29"/>
        <v>72</v>
      </c>
      <c r="J173" s="98"/>
    </row>
    <row r="174" spans="2:10" ht="19.5" customHeight="1" x14ac:dyDescent="0.25">
      <c r="B174" s="14"/>
      <c r="C174" s="196"/>
      <c r="D174" s="157" t="s">
        <v>134</v>
      </c>
      <c r="E174" s="26">
        <v>33</v>
      </c>
      <c r="F174" s="127">
        <f t="shared" ref="F174" si="64">E174/I174</f>
        <v>0.30275229357798167</v>
      </c>
      <c r="G174" s="26">
        <v>76</v>
      </c>
      <c r="H174" s="127">
        <f t="shared" ref="H174" si="65">G174/I174</f>
        <v>0.69724770642201839</v>
      </c>
      <c r="I174" s="122">
        <f t="shared" ref="I174" si="66">E174+G174</f>
        <v>109</v>
      </c>
      <c r="J174" s="98"/>
    </row>
    <row r="175" spans="2:10" ht="19.5" customHeight="1" x14ac:dyDescent="0.25">
      <c r="B175" s="14"/>
      <c r="C175" s="196"/>
      <c r="D175" s="115" t="s">
        <v>132</v>
      </c>
      <c r="E175" s="26">
        <v>48</v>
      </c>
      <c r="F175" s="127">
        <f t="shared" si="27"/>
        <v>0.65753424657534243</v>
      </c>
      <c r="G175" s="26">
        <v>25</v>
      </c>
      <c r="H175" s="127">
        <f t="shared" si="28"/>
        <v>0.34246575342465752</v>
      </c>
      <c r="I175" s="122">
        <f t="shared" si="29"/>
        <v>73</v>
      </c>
      <c r="J175" s="98"/>
    </row>
    <row r="176" spans="2:10" ht="19.5" customHeight="1" x14ac:dyDescent="0.25">
      <c r="B176" s="14"/>
      <c r="C176" s="196"/>
      <c r="D176" s="115" t="s">
        <v>133</v>
      </c>
      <c r="E176" s="26">
        <v>34</v>
      </c>
      <c r="F176" s="127">
        <f t="shared" si="27"/>
        <v>0.47222222222222221</v>
      </c>
      <c r="G176" s="26">
        <v>38</v>
      </c>
      <c r="H176" s="127">
        <f t="shared" si="28"/>
        <v>0.52777777777777779</v>
      </c>
      <c r="I176" s="122">
        <f t="shared" si="29"/>
        <v>72</v>
      </c>
      <c r="J176" s="98"/>
    </row>
    <row r="177" spans="2:11" ht="19.5" customHeight="1" x14ac:dyDescent="0.25">
      <c r="B177" s="14"/>
      <c r="C177" s="197"/>
      <c r="D177" s="114" t="s">
        <v>92</v>
      </c>
      <c r="E177" s="124">
        <f>SUM(E173:E176)</f>
        <v>135</v>
      </c>
      <c r="F177" s="24">
        <f t="shared" si="27"/>
        <v>0.41411042944785276</v>
      </c>
      <c r="G177" s="124">
        <f>SUM(G173:G176)</f>
        <v>191</v>
      </c>
      <c r="H177" s="24">
        <f t="shared" si="28"/>
        <v>0.58588957055214719</v>
      </c>
      <c r="I177" s="129">
        <f>SUM(I173:I176)</f>
        <v>326</v>
      </c>
      <c r="J177" s="98"/>
    </row>
    <row r="178" spans="2:11" ht="19.5" customHeight="1" x14ac:dyDescent="0.25">
      <c r="B178" s="14"/>
      <c r="C178" s="186" t="s">
        <v>29</v>
      </c>
      <c r="D178" s="166" t="s">
        <v>182</v>
      </c>
      <c r="E178" s="27">
        <v>1</v>
      </c>
      <c r="F178" s="126">
        <f t="shared" ref="F178:F184" si="67">E178/I178</f>
        <v>0.33333333333333331</v>
      </c>
      <c r="G178" s="27">
        <v>2</v>
      </c>
      <c r="H178" s="126">
        <f t="shared" ref="H178:H184" si="68">G178/I178</f>
        <v>0.66666666666666663</v>
      </c>
      <c r="I178" s="121">
        <f t="shared" ref="I178:I183" si="69">E178+G178</f>
        <v>3</v>
      </c>
      <c r="J178" s="98"/>
    </row>
    <row r="179" spans="2:11" ht="19.5" customHeight="1" x14ac:dyDescent="0.25">
      <c r="B179" s="14"/>
      <c r="C179" s="186"/>
      <c r="D179" s="18" t="s">
        <v>183</v>
      </c>
      <c r="E179" s="27">
        <v>0</v>
      </c>
      <c r="F179" s="171">
        <f t="shared" si="67"/>
        <v>0</v>
      </c>
      <c r="G179" s="27">
        <v>3</v>
      </c>
      <c r="H179" s="126">
        <f t="shared" si="68"/>
        <v>1</v>
      </c>
      <c r="I179" s="121">
        <f t="shared" si="69"/>
        <v>3</v>
      </c>
      <c r="J179" s="98"/>
    </row>
    <row r="180" spans="2:11" ht="19.5" customHeight="1" x14ac:dyDescent="0.25">
      <c r="B180" s="14"/>
      <c r="C180" s="186"/>
      <c r="D180" s="18" t="s">
        <v>184</v>
      </c>
      <c r="E180" s="27">
        <v>1</v>
      </c>
      <c r="F180" s="126">
        <f t="shared" si="67"/>
        <v>0.14285714285714285</v>
      </c>
      <c r="G180" s="27">
        <v>6</v>
      </c>
      <c r="H180" s="126">
        <f t="shared" si="68"/>
        <v>0.8571428571428571</v>
      </c>
      <c r="I180" s="121">
        <f t="shared" si="69"/>
        <v>7</v>
      </c>
      <c r="J180" s="98"/>
    </row>
    <row r="181" spans="2:11" ht="19.5" customHeight="1" x14ac:dyDescent="0.25">
      <c r="B181" s="14"/>
      <c r="C181" s="186"/>
      <c r="D181" s="170" t="s">
        <v>185</v>
      </c>
      <c r="E181" s="27">
        <v>0</v>
      </c>
      <c r="F181" s="171">
        <f t="shared" si="67"/>
        <v>0</v>
      </c>
      <c r="G181" s="27">
        <v>2</v>
      </c>
      <c r="H181" s="126">
        <f t="shared" si="68"/>
        <v>1</v>
      </c>
      <c r="I181" s="121">
        <f t="shared" si="69"/>
        <v>2</v>
      </c>
      <c r="J181" s="98"/>
    </row>
    <row r="182" spans="2:11" ht="19.5" customHeight="1" x14ac:dyDescent="0.25">
      <c r="B182" s="14"/>
      <c r="C182" s="186"/>
      <c r="D182" s="170" t="s">
        <v>186</v>
      </c>
      <c r="E182" s="27">
        <v>2</v>
      </c>
      <c r="F182" s="126">
        <f t="shared" si="67"/>
        <v>0.33333333333333331</v>
      </c>
      <c r="G182" s="27">
        <v>4</v>
      </c>
      <c r="H182" s="126">
        <f t="shared" si="68"/>
        <v>0.66666666666666663</v>
      </c>
      <c r="I182" s="121">
        <f t="shared" si="69"/>
        <v>6</v>
      </c>
      <c r="J182" s="98"/>
    </row>
    <row r="183" spans="2:11" ht="19.5" customHeight="1" x14ac:dyDescent="0.25">
      <c r="B183" s="14"/>
      <c r="C183" s="186"/>
      <c r="D183" s="170" t="s">
        <v>187</v>
      </c>
      <c r="E183" s="27">
        <v>1</v>
      </c>
      <c r="F183" s="126">
        <f t="shared" si="67"/>
        <v>0.16666666666666666</v>
      </c>
      <c r="G183" s="27">
        <v>5</v>
      </c>
      <c r="H183" s="126">
        <f t="shared" si="68"/>
        <v>0.83333333333333337</v>
      </c>
      <c r="I183" s="121">
        <f t="shared" si="69"/>
        <v>6</v>
      </c>
      <c r="J183" s="98"/>
    </row>
    <row r="184" spans="2:11" ht="19.5" customHeight="1" x14ac:dyDescent="0.25">
      <c r="B184" s="14"/>
      <c r="C184" s="186"/>
      <c r="D184" s="114" t="s">
        <v>38</v>
      </c>
      <c r="E184" s="123">
        <f>SUM(E178:E183)</f>
        <v>5</v>
      </c>
      <c r="F184" s="24">
        <f t="shared" si="67"/>
        <v>0.18518518518518517</v>
      </c>
      <c r="G184" s="123">
        <f>SUM(G178:G183)</f>
        <v>22</v>
      </c>
      <c r="H184" s="24">
        <f t="shared" si="68"/>
        <v>0.81481481481481477</v>
      </c>
      <c r="I184" s="129">
        <f>SUM(I178:I183)</f>
        <v>27</v>
      </c>
      <c r="J184" s="98"/>
    </row>
    <row r="185" spans="2:11" ht="19.5" customHeight="1" x14ac:dyDescent="0.25">
      <c r="B185" s="29"/>
      <c r="C185" s="191" t="s">
        <v>138</v>
      </c>
      <c r="D185" s="191"/>
      <c r="E185" s="131">
        <f>+E177+E172+E169+E161+E154+E145+E142+E131+E132+E136+E137+E127+E123+E117+E113+E112+E184</f>
        <v>2394</v>
      </c>
      <c r="F185" s="69">
        <f>E185/I185</f>
        <v>0.26745615015082114</v>
      </c>
      <c r="G185" s="131">
        <f>+G177+G172+G169+G161+G154+G145+G142+G131+G132+G136+G137+G127+G123+G117+G113+G112+G184</f>
        <v>6557</v>
      </c>
      <c r="H185" s="69">
        <f t="shared" si="28"/>
        <v>0.73254384984917886</v>
      </c>
      <c r="I185" s="131">
        <f>+I177+I172+I169+I161+I154+I145+I142+I131+I132+I136+I137+I127+I123+I117+I113+I112+I184</f>
        <v>8951</v>
      </c>
      <c r="J185" s="97"/>
    </row>
    <row r="186" spans="2:11" ht="3.75" customHeight="1" x14ac:dyDescent="0.25">
      <c r="B186" s="53"/>
      <c r="C186" s="54"/>
      <c r="D186" s="54"/>
      <c r="E186" s="55"/>
      <c r="F186" s="56"/>
      <c r="G186" s="55"/>
      <c r="H186" s="56"/>
      <c r="I186" s="55"/>
      <c r="J186" s="99"/>
    </row>
    <row r="187" spans="2:11" ht="3.75" customHeight="1" x14ac:dyDescent="0.25">
      <c r="B187" s="108"/>
      <c r="C187" s="109"/>
      <c r="D187" s="109"/>
      <c r="E187" s="110"/>
      <c r="F187" s="111"/>
      <c r="G187" s="110"/>
      <c r="H187" s="111"/>
      <c r="I187" s="110"/>
      <c r="J187" s="112"/>
    </row>
    <row r="188" spans="2:11" x14ac:dyDescent="0.25">
      <c r="B188" s="57"/>
      <c r="C188" s="46"/>
      <c r="D188" s="58"/>
      <c r="E188" s="59"/>
      <c r="F188" s="60"/>
      <c r="G188" s="59"/>
      <c r="H188" s="60"/>
      <c r="I188" s="61"/>
      <c r="J188" s="100"/>
    </row>
    <row r="189" spans="2:11" ht="3.75" customHeight="1" x14ac:dyDescent="0.25">
      <c r="B189" s="62"/>
      <c r="C189" s="63"/>
      <c r="D189" s="64"/>
      <c r="E189" s="65"/>
      <c r="F189" s="66"/>
      <c r="G189" s="65"/>
      <c r="H189" s="66"/>
      <c r="I189" s="65"/>
      <c r="J189" s="101"/>
    </row>
    <row r="190" spans="2:11" ht="19.5" customHeight="1" x14ac:dyDescent="0.25">
      <c r="B190" s="67"/>
      <c r="C190" s="187" t="s">
        <v>94</v>
      </c>
      <c r="D190" s="188"/>
      <c r="E190" s="40">
        <f>E35</f>
        <v>3227</v>
      </c>
      <c r="F190" s="107">
        <f>F35</f>
        <v>0.30777300906056271</v>
      </c>
      <c r="G190" s="40">
        <f>G35</f>
        <v>7258</v>
      </c>
      <c r="H190" s="107">
        <f>H35</f>
        <v>0.69222699093943729</v>
      </c>
      <c r="I190" s="40">
        <f>I35</f>
        <v>10485</v>
      </c>
      <c r="J190" s="102"/>
    </row>
    <row r="191" spans="2:11" ht="19.5" customHeight="1" x14ac:dyDescent="0.25">
      <c r="B191" s="67"/>
      <c r="C191" s="187" t="s">
        <v>95</v>
      </c>
      <c r="D191" s="188"/>
      <c r="E191" s="40">
        <f>E55</f>
        <v>307</v>
      </c>
      <c r="F191" s="107">
        <f>F55</f>
        <v>0.20210664911125742</v>
      </c>
      <c r="G191" s="40">
        <f>G55</f>
        <v>1212</v>
      </c>
      <c r="H191" s="107">
        <f>H55</f>
        <v>0.79789335088874258</v>
      </c>
      <c r="I191" s="40">
        <f>I55</f>
        <v>1519</v>
      </c>
      <c r="J191" s="103"/>
    </row>
    <row r="192" spans="2:11" ht="19.5" customHeight="1" x14ac:dyDescent="0.25">
      <c r="B192" s="67"/>
      <c r="C192" s="187" t="s">
        <v>96</v>
      </c>
      <c r="D192" s="188"/>
      <c r="E192" s="40">
        <f>E106</f>
        <v>867</v>
      </c>
      <c r="F192" s="107">
        <f>F106</f>
        <v>0.19500674763832659</v>
      </c>
      <c r="G192" s="40">
        <f>G106</f>
        <v>3579</v>
      </c>
      <c r="H192" s="107">
        <f>H106</f>
        <v>0.80499325236167341</v>
      </c>
      <c r="I192" s="40">
        <f>I106</f>
        <v>4446</v>
      </c>
      <c r="J192" s="103">
        <f>+J286</f>
        <v>0</v>
      </c>
      <c r="K192" s="117"/>
    </row>
    <row r="193" spans="2:10" ht="19.5" customHeight="1" x14ac:dyDescent="0.25">
      <c r="B193" s="67"/>
      <c r="C193" s="187" t="s">
        <v>137</v>
      </c>
      <c r="D193" s="188"/>
      <c r="E193" s="40">
        <f>E185</f>
        <v>2394</v>
      </c>
      <c r="F193" s="107">
        <f>F185</f>
        <v>0.26745615015082114</v>
      </c>
      <c r="G193" s="40">
        <f>G185</f>
        <v>6557</v>
      </c>
      <c r="H193" s="107">
        <f>H185</f>
        <v>0.73254384984917886</v>
      </c>
      <c r="I193" s="40">
        <f>I185</f>
        <v>8951</v>
      </c>
      <c r="J193" s="103"/>
    </row>
    <row r="194" spans="2:10" ht="19.5" customHeight="1" x14ac:dyDescent="0.25">
      <c r="B194" s="67"/>
      <c r="C194" s="189" t="s">
        <v>97</v>
      </c>
      <c r="D194" s="189"/>
      <c r="E194" s="68">
        <f>SUM(E190:E193)</f>
        <v>6795</v>
      </c>
      <c r="F194" s="69">
        <f>E194/I194</f>
        <v>0.26750915318294555</v>
      </c>
      <c r="G194" s="68">
        <f>SUM(G190:G193)</f>
        <v>18606</v>
      </c>
      <c r="H194" s="69">
        <f>G194/I194</f>
        <v>0.73249084681705445</v>
      </c>
      <c r="I194" s="68">
        <f>SUM(I190:I193)</f>
        <v>25401</v>
      </c>
      <c r="J194" s="104">
        <f>+J292+J291+J290</f>
        <v>0</v>
      </c>
    </row>
    <row r="195" spans="2:10" ht="3.75" customHeight="1" x14ac:dyDescent="0.25">
      <c r="B195" s="53"/>
      <c r="C195" s="42"/>
      <c r="D195" s="70"/>
      <c r="E195" s="71"/>
      <c r="F195" s="72"/>
      <c r="G195" s="71"/>
      <c r="H195" s="72"/>
      <c r="I195" s="71"/>
      <c r="J195" s="105"/>
    </row>
    <row r="196" spans="2:10" x14ac:dyDescent="0.25">
      <c r="B196" s="57"/>
      <c r="C196" s="46"/>
      <c r="D196" s="47"/>
      <c r="E196" s="48"/>
      <c r="F196" s="73"/>
      <c r="G196" s="48"/>
      <c r="H196" s="73"/>
      <c r="I196" s="50"/>
      <c r="J196" s="57"/>
    </row>
    <row r="197" spans="2:10" x14ac:dyDescent="0.25">
      <c r="B197" s="57"/>
      <c r="C197" s="74" t="s">
        <v>98</v>
      </c>
      <c r="D197" s="47"/>
      <c r="E197" s="48"/>
      <c r="F197" s="73"/>
      <c r="G197" s="48"/>
      <c r="H197" s="73"/>
      <c r="I197" s="50"/>
      <c r="J197" s="57"/>
    </row>
    <row r="198" spans="2:10" ht="6" customHeight="1" x14ac:dyDescent="0.25">
      <c r="B198" s="57"/>
      <c r="C198" s="46"/>
      <c r="D198" s="47"/>
      <c r="E198" s="48"/>
      <c r="F198" s="73"/>
      <c r="G198" s="48"/>
      <c r="H198" s="73"/>
      <c r="I198" s="50"/>
      <c r="J198" s="57"/>
    </row>
    <row r="199" spans="2:10" ht="3.75" customHeight="1" x14ac:dyDescent="0.25">
      <c r="B199" s="10"/>
      <c r="C199" s="11"/>
      <c r="D199" s="12"/>
      <c r="E199" s="11"/>
      <c r="F199" s="11"/>
      <c r="G199" s="11"/>
      <c r="H199" s="11"/>
      <c r="I199" s="13"/>
      <c r="J199" s="88"/>
    </row>
    <row r="200" spans="2:10" ht="19.5" customHeight="1" x14ac:dyDescent="0.25">
      <c r="B200" s="14"/>
      <c r="C200" s="15" t="s">
        <v>99</v>
      </c>
      <c r="D200" s="16" t="s">
        <v>57</v>
      </c>
      <c r="E200" s="15" t="s">
        <v>4</v>
      </c>
      <c r="F200" s="15" t="s">
        <v>5</v>
      </c>
      <c r="G200" s="15" t="s">
        <v>6</v>
      </c>
      <c r="H200" s="15" t="s">
        <v>7</v>
      </c>
      <c r="I200" s="15" t="s">
        <v>8</v>
      </c>
      <c r="J200" s="89"/>
    </row>
    <row r="201" spans="2:10" ht="19.5" customHeight="1" x14ac:dyDescent="0.25">
      <c r="B201" s="14"/>
      <c r="C201" s="182" t="s">
        <v>100</v>
      </c>
      <c r="D201" s="166" t="s">
        <v>101</v>
      </c>
      <c r="E201" s="27">
        <v>100</v>
      </c>
      <c r="F201" s="126">
        <f>E201/I201</f>
        <v>0.47619047619047616</v>
      </c>
      <c r="G201" s="27">
        <v>110</v>
      </c>
      <c r="H201" s="126">
        <f>G201/I201</f>
        <v>0.52380952380952384</v>
      </c>
      <c r="I201" s="121">
        <f t="shared" ref="I201:I214" si="70">E201+G201</f>
        <v>210</v>
      </c>
      <c r="J201" s="89"/>
    </row>
    <row r="202" spans="2:10" ht="19.5" customHeight="1" x14ac:dyDescent="0.25">
      <c r="B202" s="14"/>
      <c r="C202" s="182"/>
      <c r="D202" s="166" t="s">
        <v>85</v>
      </c>
      <c r="E202" s="27">
        <v>7</v>
      </c>
      <c r="F202" s="126">
        <f>E202/I202</f>
        <v>0.17499999999999999</v>
      </c>
      <c r="G202" s="27">
        <v>33</v>
      </c>
      <c r="H202" s="126">
        <f t="shared" ref="H202:H215" si="71">G202/I202</f>
        <v>0.82499999999999996</v>
      </c>
      <c r="I202" s="121">
        <f t="shared" si="70"/>
        <v>40</v>
      </c>
      <c r="J202" s="89"/>
    </row>
    <row r="203" spans="2:10" ht="19.5" customHeight="1" x14ac:dyDescent="0.25">
      <c r="B203" s="14"/>
      <c r="C203" s="182"/>
      <c r="D203" s="164" t="s">
        <v>102</v>
      </c>
      <c r="E203" s="129">
        <f>SUM(E201:E202)</f>
        <v>107</v>
      </c>
      <c r="F203" s="84">
        <f>E203/I203</f>
        <v>0.42799999999999999</v>
      </c>
      <c r="G203" s="129">
        <f>SUM(G201:G202)</f>
        <v>143</v>
      </c>
      <c r="H203" s="84">
        <f t="shared" si="71"/>
        <v>0.57199999999999995</v>
      </c>
      <c r="I203" s="129">
        <f>SUM(I201:I202)</f>
        <v>250</v>
      </c>
      <c r="J203" s="89"/>
    </row>
    <row r="204" spans="2:10" ht="19.5" customHeight="1" x14ac:dyDescent="0.25">
      <c r="B204" s="14"/>
      <c r="C204" s="20" t="s">
        <v>103</v>
      </c>
      <c r="D204" s="21" t="s">
        <v>104</v>
      </c>
      <c r="E204" s="26">
        <v>28</v>
      </c>
      <c r="F204" s="127">
        <f t="shared" ref="F204:F215" si="72">E204/I204</f>
        <v>0.46666666666666667</v>
      </c>
      <c r="G204" s="26">
        <v>32</v>
      </c>
      <c r="H204" s="127">
        <f t="shared" si="71"/>
        <v>0.53333333333333333</v>
      </c>
      <c r="I204" s="132">
        <f t="shared" si="70"/>
        <v>60</v>
      </c>
      <c r="J204" s="89"/>
    </row>
    <row r="205" spans="2:10" ht="19.5" customHeight="1" x14ac:dyDescent="0.25">
      <c r="B205" s="14"/>
      <c r="C205" s="182" t="s">
        <v>105</v>
      </c>
      <c r="D205" s="18" t="s">
        <v>76</v>
      </c>
      <c r="E205" s="27">
        <v>37</v>
      </c>
      <c r="F205" s="126">
        <f t="shared" si="72"/>
        <v>9.0464547677261614E-2</v>
      </c>
      <c r="G205" s="27">
        <v>372</v>
      </c>
      <c r="H205" s="126">
        <f t="shared" si="71"/>
        <v>0.90953545232273836</v>
      </c>
      <c r="I205" s="121">
        <f t="shared" si="70"/>
        <v>409</v>
      </c>
      <c r="J205" s="89"/>
    </row>
    <row r="206" spans="2:10" ht="19.5" customHeight="1" x14ac:dyDescent="0.25">
      <c r="B206" s="14"/>
      <c r="C206" s="182"/>
      <c r="D206" s="18" t="s">
        <v>79</v>
      </c>
      <c r="E206" s="27">
        <v>8</v>
      </c>
      <c r="F206" s="126">
        <f t="shared" si="72"/>
        <v>6.1068702290076333E-2</v>
      </c>
      <c r="G206" s="27">
        <v>123</v>
      </c>
      <c r="H206" s="126">
        <f t="shared" si="71"/>
        <v>0.93893129770992367</v>
      </c>
      <c r="I206" s="121">
        <f t="shared" si="70"/>
        <v>131</v>
      </c>
      <c r="J206" s="89"/>
    </row>
    <row r="207" spans="2:10" ht="19.5" customHeight="1" x14ac:dyDescent="0.25">
      <c r="B207" s="14"/>
      <c r="C207" s="182"/>
      <c r="D207" s="18" t="s">
        <v>77</v>
      </c>
      <c r="E207" s="27">
        <v>47</v>
      </c>
      <c r="F207" s="126">
        <f t="shared" si="72"/>
        <v>0.49473684210526314</v>
      </c>
      <c r="G207" s="27">
        <v>48</v>
      </c>
      <c r="H207" s="126">
        <f t="shared" si="71"/>
        <v>0.50526315789473686</v>
      </c>
      <c r="I207" s="121">
        <f t="shared" si="70"/>
        <v>95</v>
      </c>
      <c r="J207" s="89"/>
    </row>
    <row r="208" spans="2:10" ht="19.5" customHeight="1" x14ac:dyDescent="0.25">
      <c r="B208" s="14"/>
      <c r="C208" s="182"/>
      <c r="D208" s="18" t="s">
        <v>78</v>
      </c>
      <c r="E208" s="27">
        <v>17</v>
      </c>
      <c r="F208" s="126">
        <f t="shared" si="72"/>
        <v>9.4444444444444442E-2</v>
      </c>
      <c r="G208" s="27">
        <v>163</v>
      </c>
      <c r="H208" s="126">
        <f t="shared" si="71"/>
        <v>0.90555555555555556</v>
      </c>
      <c r="I208" s="121">
        <f t="shared" si="70"/>
        <v>180</v>
      </c>
      <c r="J208" s="89"/>
    </row>
    <row r="209" spans="2:10" ht="19.5" customHeight="1" x14ac:dyDescent="0.25">
      <c r="B209" s="14"/>
      <c r="C209" s="182"/>
      <c r="D209" s="164" t="s">
        <v>106</v>
      </c>
      <c r="E209" s="129">
        <f>SUM(E205:E208)</f>
        <v>109</v>
      </c>
      <c r="F209" s="84">
        <f t="shared" si="72"/>
        <v>0.13374233128834356</v>
      </c>
      <c r="G209" s="129">
        <f>SUM(G205:G208)</f>
        <v>706</v>
      </c>
      <c r="H209" s="84">
        <f t="shared" si="71"/>
        <v>0.86625766871165644</v>
      </c>
      <c r="I209" s="129">
        <f>SUM(I205:I208)</f>
        <v>815</v>
      </c>
      <c r="J209" s="89"/>
    </row>
    <row r="210" spans="2:10" ht="19.5" customHeight="1" x14ac:dyDescent="0.25">
      <c r="B210" s="14"/>
      <c r="C210" s="198" t="s">
        <v>107</v>
      </c>
      <c r="D210" s="76" t="s">
        <v>108</v>
      </c>
      <c r="E210" s="130">
        <v>7</v>
      </c>
      <c r="F210" s="127">
        <f t="shared" si="72"/>
        <v>0.14583333333333334</v>
      </c>
      <c r="G210" s="130">
        <v>41</v>
      </c>
      <c r="H210" s="127">
        <f t="shared" si="71"/>
        <v>0.85416666666666663</v>
      </c>
      <c r="I210" s="132">
        <f t="shared" si="70"/>
        <v>48</v>
      </c>
      <c r="J210" s="89"/>
    </row>
    <row r="211" spans="2:10" ht="19.5" customHeight="1" x14ac:dyDescent="0.25">
      <c r="B211" s="14"/>
      <c r="C211" s="198"/>
      <c r="D211" s="76" t="s">
        <v>62</v>
      </c>
      <c r="E211" s="130">
        <v>7</v>
      </c>
      <c r="F211" s="127">
        <f t="shared" si="72"/>
        <v>9.8591549295774641E-2</v>
      </c>
      <c r="G211" s="130">
        <v>64</v>
      </c>
      <c r="H211" s="127">
        <f t="shared" si="71"/>
        <v>0.90140845070422537</v>
      </c>
      <c r="I211" s="132">
        <f t="shared" si="70"/>
        <v>71</v>
      </c>
      <c r="J211" s="89"/>
    </row>
    <row r="212" spans="2:10" ht="19.5" customHeight="1" x14ac:dyDescent="0.25">
      <c r="B212" s="14"/>
      <c r="C212" s="198"/>
      <c r="D212" s="76" t="s">
        <v>78</v>
      </c>
      <c r="E212" s="130">
        <v>3</v>
      </c>
      <c r="F212" s="127">
        <f t="shared" si="72"/>
        <v>3.7499999999999999E-2</v>
      </c>
      <c r="G212" s="130">
        <v>77</v>
      </c>
      <c r="H212" s="127">
        <f t="shared" si="71"/>
        <v>0.96250000000000002</v>
      </c>
      <c r="I212" s="132">
        <f t="shared" si="70"/>
        <v>80</v>
      </c>
      <c r="J212" s="89"/>
    </row>
    <row r="213" spans="2:10" ht="19.5" customHeight="1" x14ac:dyDescent="0.25">
      <c r="B213" s="14"/>
      <c r="C213" s="198"/>
      <c r="D213" s="164" t="s">
        <v>109</v>
      </c>
      <c r="E213" s="129">
        <f>SUM(E210:E212)</f>
        <v>17</v>
      </c>
      <c r="F213" s="84">
        <f t="shared" si="72"/>
        <v>8.5427135678391955E-2</v>
      </c>
      <c r="G213" s="129">
        <f>SUM(G210:G212)</f>
        <v>182</v>
      </c>
      <c r="H213" s="84">
        <f t="shared" si="71"/>
        <v>0.914572864321608</v>
      </c>
      <c r="I213" s="129">
        <f>SUM(I210:I212)</f>
        <v>199</v>
      </c>
      <c r="J213" s="89"/>
    </row>
    <row r="214" spans="2:10" ht="19.5" customHeight="1" x14ac:dyDescent="0.25">
      <c r="B214" s="14"/>
      <c r="C214" s="77" t="s">
        <v>110</v>
      </c>
      <c r="D214" s="78" t="s">
        <v>77</v>
      </c>
      <c r="E214" s="133">
        <v>23</v>
      </c>
      <c r="F214" s="126">
        <f t="shared" si="72"/>
        <v>0.5</v>
      </c>
      <c r="G214" s="133">
        <v>23</v>
      </c>
      <c r="H214" s="126">
        <f t="shared" si="71"/>
        <v>0.5</v>
      </c>
      <c r="I214" s="121">
        <f t="shared" si="70"/>
        <v>46</v>
      </c>
      <c r="J214" s="89"/>
    </row>
    <row r="215" spans="2:10" ht="19.5" customHeight="1" x14ac:dyDescent="0.25">
      <c r="B215" s="14"/>
      <c r="C215" s="184" t="s">
        <v>93</v>
      </c>
      <c r="D215" s="184"/>
      <c r="E215" s="125">
        <f>+E214+E213+E209+E204+E203</f>
        <v>284</v>
      </c>
      <c r="F215" s="69">
        <f t="shared" si="72"/>
        <v>0.2072992700729927</v>
      </c>
      <c r="G215" s="125">
        <f>+G214+G213+G209+G204+G203</f>
        <v>1086</v>
      </c>
      <c r="H215" s="69">
        <f t="shared" si="71"/>
        <v>0.79270072992700735</v>
      </c>
      <c r="I215" s="125">
        <f>+I214+I213+I209+I204+I203</f>
        <v>1370</v>
      </c>
      <c r="J215" s="89"/>
    </row>
    <row r="216" spans="2:10" ht="3.75" customHeight="1" x14ac:dyDescent="0.25">
      <c r="B216" s="79"/>
      <c r="C216" s="80"/>
      <c r="D216" s="81"/>
      <c r="E216" s="80"/>
      <c r="F216" s="80"/>
      <c r="G216" s="80"/>
      <c r="H216" s="80"/>
      <c r="I216" s="80"/>
      <c r="J216" s="106"/>
    </row>
    <row r="217" spans="2:10" ht="15" customHeight="1" x14ac:dyDescent="0.25">
      <c r="B217" s="108"/>
      <c r="C217" s="109"/>
      <c r="D217" s="109"/>
      <c r="E217" s="110"/>
      <c r="F217" s="111"/>
      <c r="G217" s="110"/>
      <c r="H217" s="111"/>
      <c r="I217" s="110"/>
      <c r="J217" s="112"/>
    </row>
    <row r="218" spans="2:10" ht="6" customHeight="1" x14ac:dyDescent="0.25">
      <c r="B218" s="57"/>
      <c r="C218" s="46"/>
      <c r="D218" s="47"/>
      <c r="E218" s="48"/>
      <c r="F218" s="73"/>
      <c r="G218" s="48"/>
      <c r="H218" s="73"/>
      <c r="I218" s="50"/>
      <c r="J218" s="57"/>
    </row>
    <row r="219" spans="2:10" ht="3.75" customHeight="1" x14ac:dyDescent="0.25">
      <c r="B219" s="10"/>
      <c r="C219" s="11"/>
      <c r="D219" s="12"/>
      <c r="E219" s="11"/>
      <c r="F219" s="11"/>
      <c r="G219" s="11"/>
      <c r="H219" s="11"/>
      <c r="I219" s="13"/>
      <c r="J219" s="88"/>
    </row>
    <row r="220" spans="2:10" ht="19.5" customHeight="1" x14ac:dyDescent="0.25">
      <c r="B220" s="14"/>
      <c r="C220" s="15" t="s">
        <v>99</v>
      </c>
      <c r="D220" s="16" t="s">
        <v>154</v>
      </c>
      <c r="E220" s="15" t="s">
        <v>4</v>
      </c>
      <c r="F220" s="15" t="s">
        <v>5</v>
      </c>
      <c r="G220" s="15" t="s">
        <v>6</v>
      </c>
      <c r="H220" s="15" t="s">
        <v>7</v>
      </c>
      <c r="I220" s="15" t="s">
        <v>8</v>
      </c>
      <c r="J220" s="89"/>
    </row>
    <row r="221" spans="2:10" ht="19.5" customHeight="1" x14ac:dyDescent="0.25">
      <c r="B221" s="14"/>
      <c r="C221" s="160" t="s">
        <v>100</v>
      </c>
      <c r="D221" s="75" t="s">
        <v>139</v>
      </c>
      <c r="E221" s="27">
        <v>77</v>
      </c>
      <c r="F221" s="126">
        <f>E221/I221</f>
        <v>0.425414364640884</v>
      </c>
      <c r="G221" s="27">
        <v>104</v>
      </c>
      <c r="H221" s="126">
        <f>G221/I221</f>
        <v>0.574585635359116</v>
      </c>
      <c r="I221" s="121">
        <f t="shared" ref="I221:I240" si="73">E221+G221</f>
        <v>181</v>
      </c>
      <c r="J221" s="89"/>
    </row>
    <row r="222" spans="2:10" ht="19.5" customHeight="1" x14ac:dyDescent="0.25">
      <c r="B222" s="14"/>
      <c r="C222" s="156" t="s">
        <v>103</v>
      </c>
      <c r="D222" s="116" t="s">
        <v>139</v>
      </c>
      <c r="E222" s="130">
        <v>42</v>
      </c>
      <c r="F222" s="127">
        <f t="shared" ref="F222:F241" si="74">E222/I222</f>
        <v>0.33870967741935482</v>
      </c>
      <c r="G222" s="130">
        <v>82</v>
      </c>
      <c r="H222" s="127">
        <f t="shared" ref="H222:H241" si="75">G222/I222</f>
        <v>0.66129032258064513</v>
      </c>
      <c r="I222" s="132">
        <f t="shared" si="73"/>
        <v>124</v>
      </c>
      <c r="J222" s="89"/>
    </row>
    <row r="223" spans="2:10" ht="19.5" customHeight="1" x14ac:dyDescent="0.25">
      <c r="B223" s="14"/>
      <c r="C223" s="192" t="s">
        <v>150</v>
      </c>
      <c r="D223" s="134" t="s">
        <v>151</v>
      </c>
      <c r="E223" s="27">
        <v>116</v>
      </c>
      <c r="F223" s="126">
        <f t="shared" si="74"/>
        <v>0.57711442786069655</v>
      </c>
      <c r="G223" s="27">
        <v>85</v>
      </c>
      <c r="H223" s="126">
        <f t="shared" si="75"/>
        <v>0.4228855721393035</v>
      </c>
      <c r="I223" s="121">
        <f>+E223+G223</f>
        <v>201</v>
      </c>
      <c r="J223" s="89"/>
    </row>
    <row r="224" spans="2:10" ht="19.5" customHeight="1" x14ac:dyDescent="0.25">
      <c r="B224" s="14"/>
      <c r="C224" s="193"/>
      <c r="D224" s="134" t="s">
        <v>152</v>
      </c>
      <c r="E224" s="27">
        <v>53</v>
      </c>
      <c r="F224" s="126">
        <f t="shared" si="74"/>
        <v>0.19924812030075187</v>
      </c>
      <c r="G224" s="27">
        <v>213</v>
      </c>
      <c r="H224" s="126">
        <f t="shared" si="75"/>
        <v>0.8007518796992481</v>
      </c>
      <c r="I224" s="121">
        <f>+E224+G224</f>
        <v>266</v>
      </c>
      <c r="J224" s="89"/>
    </row>
    <row r="225" spans="2:10" ht="19.5" customHeight="1" x14ac:dyDescent="0.25">
      <c r="B225" s="14"/>
      <c r="C225" s="194"/>
      <c r="D225" s="114" t="s">
        <v>153</v>
      </c>
      <c r="E225" s="123">
        <f>SUM(E223:E224)</f>
        <v>169</v>
      </c>
      <c r="F225" s="24">
        <f t="shared" si="74"/>
        <v>0.36188436830835119</v>
      </c>
      <c r="G225" s="123">
        <f>SUM(G223:G224)</f>
        <v>298</v>
      </c>
      <c r="H225" s="24">
        <f t="shared" si="75"/>
        <v>0.63811563169164887</v>
      </c>
      <c r="I225" s="129">
        <f>SUM(I223:I224)</f>
        <v>467</v>
      </c>
      <c r="J225" s="89"/>
    </row>
    <row r="226" spans="2:10" ht="19.5" customHeight="1" x14ac:dyDescent="0.25">
      <c r="B226" s="14"/>
      <c r="C226" s="185" t="s">
        <v>105</v>
      </c>
      <c r="D226" s="119" t="s">
        <v>140</v>
      </c>
      <c r="E226" s="130">
        <v>48</v>
      </c>
      <c r="F226" s="127">
        <f t="shared" si="74"/>
        <v>0.5393258426966292</v>
      </c>
      <c r="G226" s="130">
        <v>41</v>
      </c>
      <c r="H226" s="127">
        <f t="shared" si="75"/>
        <v>0.4606741573033708</v>
      </c>
      <c r="I226" s="132">
        <f t="shared" si="73"/>
        <v>89</v>
      </c>
      <c r="J226" s="89"/>
    </row>
    <row r="227" spans="2:10" ht="19.5" customHeight="1" x14ac:dyDescent="0.25">
      <c r="B227" s="14"/>
      <c r="C227" s="185"/>
      <c r="D227" s="119" t="s">
        <v>141</v>
      </c>
      <c r="E227" s="130">
        <v>26</v>
      </c>
      <c r="F227" s="127">
        <f t="shared" si="74"/>
        <v>0.21138211382113822</v>
      </c>
      <c r="G227" s="130">
        <v>97</v>
      </c>
      <c r="H227" s="127">
        <f t="shared" si="75"/>
        <v>0.78861788617886175</v>
      </c>
      <c r="I227" s="132">
        <f t="shared" si="73"/>
        <v>123</v>
      </c>
      <c r="J227" s="89"/>
    </row>
    <row r="228" spans="2:10" ht="19.5" customHeight="1" x14ac:dyDescent="0.25">
      <c r="B228" s="14"/>
      <c r="C228" s="185"/>
      <c r="D228" s="119" t="s">
        <v>122</v>
      </c>
      <c r="E228" s="130">
        <v>14</v>
      </c>
      <c r="F228" s="127">
        <f t="shared" si="74"/>
        <v>7.0351758793969849E-2</v>
      </c>
      <c r="G228" s="130">
        <v>185</v>
      </c>
      <c r="H228" s="127">
        <f t="shared" si="75"/>
        <v>0.92964824120603018</v>
      </c>
      <c r="I228" s="132">
        <f t="shared" si="73"/>
        <v>199</v>
      </c>
      <c r="J228" s="89"/>
    </row>
    <row r="229" spans="2:10" ht="19.5" customHeight="1" x14ac:dyDescent="0.25">
      <c r="B229" s="14"/>
      <c r="C229" s="185"/>
      <c r="D229" s="119" t="s">
        <v>123</v>
      </c>
      <c r="E229" s="130">
        <v>26</v>
      </c>
      <c r="F229" s="127">
        <f t="shared" si="74"/>
        <v>7.0844686648501368E-2</v>
      </c>
      <c r="G229" s="130">
        <v>341</v>
      </c>
      <c r="H229" s="127">
        <f t="shared" si="75"/>
        <v>0.92915531335149859</v>
      </c>
      <c r="I229" s="132">
        <f t="shared" si="73"/>
        <v>367</v>
      </c>
      <c r="J229" s="89"/>
    </row>
    <row r="230" spans="2:10" ht="19.5" customHeight="1" x14ac:dyDescent="0.25">
      <c r="B230" s="14"/>
      <c r="C230" s="185"/>
      <c r="D230" s="157" t="s">
        <v>121</v>
      </c>
      <c r="E230" s="130">
        <v>42</v>
      </c>
      <c r="F230" s="127">
        <f t="shared" si="74"/>
        <v>7.2289156626506021E-2</v>
      </c>
      <c r="G230" s="130">
        <v>539</v>
      </c>
      <c r="H230" s="127">
        <f t="shared" si="75"/>
        <v>0.92771084337349397</v>
      </c>
      <c r="I230" s="132">
        <f t="shared" si="73"/>
        <v>581</v>
      </c>
      <c r="J230" s="89"/>
    </row>
    <row r="231" spans="2:10" ht="19.5" customHeight="1" x14ac:dyDescent="0.25">
      <c r="B231" s="14"/>
      <c r="C231" s="185"/>
      <c r="D231" s="157" t="s">
        <v>120</v>
      </c>
      <c r="E231" s="130">
        <v>45</v>
      </c>
      <c r="F231" s="127">
        <f t="shared" si="74"/>
        <v>0.36585365853658536</v>
      </c>
      <c r="G231" s="130">
        <v>78</v>
      </c>
      <c r="H231" s="127">
        <f t="shared" si="75"/>
        <v>0.63414634146341464</v>
      </c>
      <c r="I231" s="132">
        <f t="shared" si="73"/>
        <v>123</v>
      </c>
      <c r="J231" s="89"/>
    </row>
    <row r="232" spans="2:10" ht="19.5" customHeight="1" x14ac:dyDescent="0.25">
      <c r="B232" s="14"/>
      <c r="C232" s="185"/>
      <c r="D232" s="157" t="s">
        <v>125</v>
      </c>
      <c r="E232" s="130">
        <v>34</v>
      </c>
      <c r="F232" s="127">
        <f t="shared" si="74"/>
        <v>0.25185185185185183</v>
      </c>
      <c r="G232" s="130">
        <v>101</v>
      </c>
      <c r="H232" s="127">
        <f t="shared" si="75"/>
        <v>0.74814814814814812</v>
      </c>
      <c r="I232" s="132">
        <f t="shared" si="73"/>
        <v>135</v>
      </c>
      <c r="J232" s="89"/>
    </row>
    <row r="233" spans="2:10" ht="19.5" customHeight="1" x14ac:dyDescent="0.25">
      <c r="B233" s="14"/>
      <c r="C233" s="185"/>
      <c r="D233" s="114" t="s">
        <v>106</v>
      </c>
      <c r="E233" s="123">
        <f>SUM(E226:E232)</f>
        <v>235</v>
      </c>
      <c r="F233" s="24">
        <f t="shared" si="74"/>
        <v>0.14533085961657391</v>
      </c>
      <c r="G233" s="123">
        <f>SUM(G226:G232)</f>
        <v>1382</v>
      </c>
      <c r="H233" s="24">
        <f t="shared" si="75"/>
        <v>0.85466914038342612</v>
      </c>
      <c r="I233" s="129">
        <f>SUM(I226:I232)</f>
        <v>1617</v>
      </c>
      <c r="J233" s="89"/>
    </row>
    <row r="234" spans="2:10" ht="19.5" customHeight="1" x14ac:dyDescent="0.25">
      <c r="B234" s="14"/>
      <c r="C234" s="190" t="s">
        <v>107</v>
      </c>
      <c r="D234" s="160" t="s">
        <v>123</v>
      </c>
      <c r="E234" s="27">
        <v>0</v>
      </c>
      <c r="F234" s="171">
        <f t="shared" si="74"/>
        <v>0</v>
      </c>
      <c r="G234" s="27">
        <v>10</v>
      </c>
      <c r="H234" s="126">
        <f t="shared" si="75"/>
        <v>1</v>
      </c>
      <c r="I234" s="121">
        <f t="shared" si="73"/>
        <v>10</v>
      </c>
      <c r="J234" s="89"/>
    </row>
    <row r="235" spans="2:10" ht="19.5" customHeight="1" x14ac:dyDescent="0.25">
      <c r="B235" s="14"/>
      <c r="C235" s="190"/>
      <c r="D235" s="160" t="s">
        <v>170</v>
      </c>
      <c r="E235" s="27">
        <v>1</v>
      </c>
      <c r="F235" s="126">
        <f t="shared" ref="F235:F236" si="76">E235/I235</f>
        <v>0.04</v>
      </c>
      <c r="G235" s="27">
        <v>24</v>
      </c>
      <c r="H235" s="126">
        <f t="shared" ref="H235:H236" si="77">G235/I235</f>
        <v>0.96</v>
      </c>
      <c r="I235" s="121">
        <f t="shared" si="73"/>
        <v>25</v>
      </c>
      <c r="J235" s="89"/>
    </row>
    <row r="236" spans="2:10" ht="19.5" customHeight="1" x14ac:dyDescent="0.25">
      <c r="B236" s="14"/>
      <c r="C236" s="190"/>
      <c r="D236" s="160" t="s">
        <v>121</v>
      </c>
      <c r="E236" s="27">
        <v>0</v>
      </c>
      <c r="F236" s="171">
        <f t="shared" si="76"/>
        <v>0</v>
      </c>
      <c r="G236" s="27">
        <v>10</v>
      </c>
      <c r="H236" s="126">
        <f t="shared" si="77"/>
        <v>1</v>
      </c>
      <c r="I236" s="121">
        <f t="shared" si="73"/>
        <v>10</v>
      </c>
      <c r="J236" s="89"/>
    </row>
    <row r="237" spans="2:10" ht="19.5" customHeight="1" x14ac:dyDescent="0.25">
      <c r="B237" s="14"/>
      <c r="C237" s="190"/>
      <c r="D237" s="160" t="s">
        <v>142</v>
      </c>
      <c r="E237" s="27">
        <v>112</v>
      </c>
      <c r="F237" s="126">
        <f t="shared" ref="F237" si="78">E237/I237</f>
        <v>0.37966101694915255</v>
      </c>
      <c r="G237" s="27">
        <v>183</v>
      </c>
      <c r="H237" s="126">
        <f t="shared" ref="H237" si="79">G237/I237</f>
        <v>0.62033898305084745</v>
      </c>
      <c r="I237" s="121">
        <f t="shared" ref="I237" si="80">E237+G237</f>
        <v>295</v>
      </c>
      <c r="J237" s="89"/>
    </row>
    <row r="238" spans="2:10" ht="19.5" customHeight="1" x14ac:dyDescent="0.25">
      <c r="B238" s="14"/>
      <c r="C238" s="190"/>
      <c r="D238" s="120" t="s">
        <v>125</v>
      </c>
      <c r="E238" s="27">
        <v>5</v>
      </c>
      <c r="F238" s="126">
        <f t="shared" si="74"/>
        <v>5.434782608695652E-2</v>
      </c>
      <c r="G238" s="27">
        <v>87</v>
      </c>
      <c r="H238" s="126">
        <f t="shared" si="75"/>
        <v>0.94565217391304346</v>
      </c>
      <c r="I238" s="121">
        <f t="shared" si="73"/>
        <v>92</v>
      </c>
      <c r="J238" s="89"/>
    </row>
    <row r="239" spans="2:10" ht="19.5" customHeight="1" x14ac:dyDescent="0.25">
      <c r="B239" s="14"/>
      <c r="C239" s="190"/>
      <c r="D239" s="114" t="s">
        <v>109</v>
      </c>
      <c r="E239" s="123">
        <f>SUM(E234:E238)</f>
        <v>118</v>
      </c>
      <c r="F239" s="24">
        <f t="shared" si="74"/>
        <v>0.27314814814814814</v>
      </c>
      <c r="G239" s="123">
        <f>SUM(G234:G238)</f>
        <v>314</v>
      </c>
      <c r="H239" s="24">
        <f t="shared" si="75"/>
        <v>0.72685185185185186</v>
      </c>
      <c r="I239" s="129">
        <f>SUM(I234:I238)</f>
        <v>432</v>
      </c>
      <c r="J239" s="89"/>
    </row>
    <row r="240" spans="2:10" ht="19.5" customHeight="1" x14ac:dyDescent="0.25">
      <c r="B240" s="14"/>
      <c r="C240" s="156" t="s">
        <v>110</v>
      </c>
      <c r="D240" s="116" t="s">
        <v>120</v>
      </c>
      <c r="E240" s="26">
        <v>26</v>
      </c>
      <c r="F240" s="127">
        <f t="shared" si="74"/>
        <v>0.27368421052631581</v>
      </c>
      <c r="G240" s="26">
        <v>69</v>
      </c>
      <c r="H240" s="127">
        <f t="shared" si="75"/>
        <v>0.72631578947368425</v>
      </c>
      <c r="I240" s="132">
        <f t="shared" si="73"/>
        <v>95</v>
      </c>
      <c r="J240" s="89"/>
    </row>
    <row r="241" spans="2:10" ht="19.5" customHeight="1" x14ac:dyDescent="0.25">
      <c r="B241" s="14"/>
      <c r="C241" s="184" t="s">
        <v>135</v>
      </c>
      <c r="D241" s="184"/>
      <c r="E241" s="125">
        <f>E221+E222+E225+E233+E239+E240</f>
        <v>667</v>
      </c>
      <c r="F241" s="69">
        <f t="shared" si="74"/>
        <v>0.22873799725651578</v>
      </c>
      <c r="G241" s="125">
        <f>G221+G222+G225+G233+G239+G240</f>
        <v>2249</v>
      </c>
      <c r="H241" s="69">
        <f t="shared" si="75"/>
        <v>0.77126200274348422</v>
      </c>
      <c r="I241" s="125">
        <f>I221+I222+I225+I233+I239+I240</f>
        <v>2916</v>
      </c>
      <c r="J241" s="89"/>
    </row>
    <row r="242" spans="2:10" ht="3.75" customHeight="1" x14ac:dyDescent="0.25">
      <c r="B242" s="79"/>
      <c r="C242" s="80"/>
      <c r="D242" s="81"/>
      <c r="E242" s="80"/>
      <c r="F242" s="80"/>
      <c r="G242" s="80"/>
      <c r="H242" s="80"/>
      <c r="I242" s="80"/>
      <c r="J242" s="106"/>
    </row>
    <row r="243" spans="2:10" x14ac:dyDescent="0.25">
      <c r="B243" s="57"/>
      <c r="C243" s="46"/>
      <c r="D243" s="58"/>
      <c r="E243" s="59"/>
      <c r="F243" s="60"/>
      <c r="G243" s="59"/>
      <c r="H243" s="60"/>
      <c r="I243" s="61"/>
      <c r="J243" s="100"/>
    </row>
    <row r="244" spans="2:10" ht="3.75" customHeight="1" x14ac:dyDescent="0.25">
      <c r="B244" s="62"/>
      <c r="C244" s="63"/>
      <c r="D244" s="64"/>
      <c r="E244" s="65"/>
      <c r="F244" s="66"/>
      <c r="G244" s="65"/>
      <c r="H244" s="66"/>
      <c r="I244" s="65"/>
      <c r="J244" s="101"/>
    </row>
    <row r="245" spans="2:10" ht="19.5" customHeight="1" x14ac:dyDescent="0.25">
      <c r="B245" s="67"/>
      <c r="C245" s="187" t="s">
        <v>146</v>
      </c>
      <c r="D245" s="188"/>
      <c r="E245" s="40">
        <f>E215</f>
        <v>284</v>
      </c>
      <c r="F245" s="107">
        <f>F215</f>
        <v>0.2072992700729927</v>
      </c>
      <c r="G245" s="40">
        <f>G215</f>
        <v>1086</v>
      </c>
      <c r="H245" s="107">
        <f>H215</f>
        <v>0.79270072992700735</v>
      </c>
      <c r="I245" s="40">
        <f>+I215</f>
        <v>1370</v>
      </c>
      <c r="J245" s="103">
        <f>+J340</f>
        <v>0</v>
      </c>
    </row>
    <row r="246" spans="2:10" ht="19.5" customHeight="1" x14ac:dyDescent="0.25">
      <c r="B246" s="67"/>
      <c r="C246" s="187" t="s">
        <v>147</v>
      </c>
      <c r="D246" s="188"/>
      <c r="E246" s="40">
        <f>E241</f>
        <v>667</v>
      </c>
      <c r="F246" s="107">
        <f>F241</f>
        <v>0.22873799725651578</v>
      </c>
      <c r="G246" s="40">
        <f>G241</f>
        <v>2249</v>
      </c>
      <c r="H246" s="107">
        <f>H241</f>
        <v>0.77126200274348422</v>
      </c>
      <c r="I246" s="40">
        <f>I241</f>
        <v>2916</v>
      </c>
      <c r="J246" s="103"/>
    </row>
    <row r="247" spans="2:10" ht="19.5" customHeight="1" x14ac:dyDescent="0.25">
      <c r="B247" s="67"/>
      <c r="C247" s="189" t="s">
        <v>148</v>
      </c>
      <c r="D247" s="189"/>
      <c r="E247" s="68">
        <f>SUM(E245:E246)</f>
        <v>951</v>
      </c>
      <c r="F247" s="69">
        <f>E247/I247</f>
        <v>0.22188520765282316</v>
      </c>
      <c r="G247" s="68">
        <f>SUM(G245:G246)</f>
        <v>3335</v>
      </c>
      <c r="H247" s="69">
        <f>G247/I247</f>
        <v>0.77811479234717684</v>
      </c>
      <c r="I247" s="68">
        <f>SUM(I245:I246)</f>
        <v>4286</v>
      </c>
      <c r="J247" s="104">
        <f>+J346+J345+J344</f>
        <v>0</v>
      </c>
    </row>
    <row r="248" spans="2:10" ht="3.75" customHeight="1" x14ac:dyDescent="0.25">
      <c r="B248" s="53"/>
      <c r="C248" s="42"/>
      <c r="D248" s="70"/>
      <c r="E248" s="71"/>
      <c r="F248" s="72"/>
      <c r="G248" s="71"/>
      <c r="H248" s="72"/>
      <c r="I248" s="71"/>
      <c r="J248" s="105"/>
    </row>
    <row r="249" spans="2:10" ht="19.5" customHeight="1" x14ac:dyDescent="0.25">
      <c r="B249" s="57"/>
      <c r="C249" s="46"/>
      <c r="D249" s="47"/>
      <c r="E249" s="48"/>
      <c r="F249" s="73"/>
      <c r="G249" s="48"/>
      <c r="H249" s="73"/>
      <c r="I249" s="50"/>
      <c r="J249" s="57"/>
    </row>
    <row r="250" spans="2:10" ht="3.75" customHeight="1" x14ac:dyDescent="0.25">
      <c r="B250" s="135"/>
      <c r="C250" s="136"/>
      <c r="D250" s="137"/>
      <c r="E250" s="138"/>
      <c r="F250" s="139"/>
      <c r="G250" s="138"/>
      <c r="H250" s="139"/>
      <c r="I250" s="138"/>
      <c r="J250" s="140"/>
    </row>
    <row r="251" spans="2:10" ht="19.5" customHeight="1" x14ac:dyDescent="0.25">
      <c r="B251" s="141"/>
      <c r="C251" s="172" t="s">
        <v>97</v>
      </c>
      <c r="D251" s="172"/>
      <c r="E251" s="40">
        <f>E194</f>
        <v>6795</v>
      </c>
      <c r="F251" s="84">
        <f t="shared" ref="F251:I251" si="81">F194</f>
        <v>0.26750915318294555</v>
      </c>
      <c r="G251" s="40">
        <f t="shared" si="81"/>
        <v>18606</v>
      </c>
      <c r="H251" s="84">
        <f t="shared" si="81"/>
        <v>0.73249084681705445</v>
      </c>
      <c r="I251" s="40">
        <f t="shared" si="81"/>
        <v>25401</v>
      </c>
      <c r="J251" s="142"/>
    </row>
    <row r="252" spans="2:10" ht="19.5" customHeight="1" x14ac:dyDescent="0.25">
      <c r="B252" s="141"/>
      <c r="C252" s="173" t="s">
        <v>111</v>
      </c>
      <c r="D252" s="173"/>
      <c r="E252" s="40">
        <f>E247</f>
        <v>951</v>
      </c>
      <c r="F252" s="84">
        <f t="shared" ref="F252:I252" si="82">F247</f>
        <v>0.22188520765282316</v>
      </c>
      <c r="G252" s="40">
        <f t="shared" si="82"/>
        <v>3335</v>
      </c>
      <c r="H252" s="84">
        <f t="shared" si="82"/>
        <v>0.77811479234717684</v>
      </c>
      <c r="I252" s="40">
        <f t="shared" si="82"/>
        <v>4286</v>
      </c>
      <c r="J252" s="142"/>
    </row>
    <row r="253" spans="2:10" ht="19.5" customHeight="1" x14ac:dyDescent="0.25">
      <c r="B253" s="141"/>
      <c r="C253" s="148" t="s">
        <v>149</v>
      </c>
      <c r="D253" s="148"/>
      <c r="E253" s="68">
        <f>SUM(E251:E252)</f>
        <v>7746</v>
      </c>
      <c r="F253" s="69">
        <f>E253/I253</f>
        <v>0.2609222892175026</v>
      </c>
      <c r="G253" s="68">
        <f>SUM(G251:G252)</f>
        <v>21941</v>
      </c>
      <c r="H253" s="69">
        <f>G253/I253</f>
        <v>0.7390777107824974</v>
      </c>
      <c r="I253" s="68">
        <f>SUM(I251:I252)</f>
        <v>29687</v>
      </c>
      <c r="J253" s="142"/>
    </row>
    <row r="254" spans="2:10" ht="3.75" customHeight="1" x14ac:dyDescent="0.25">
      <c r="B254" s="143"/>
      <c r="C254" s="144"/>
      <c r="D254" s="144"/>
      <c r="E254" s="145"/>
      <c r="F254" s="146"/>
      <c r="G254" s="145"/>
      <c r="H254" s="146"/>
      <c r="I254" s="145"/>
      <c r="J254" s="147"/>
    </row>
    <row r="255" spans="2:10" ht="10.5" customHeight="1" x14ac:dyDescent="0.25">
      <c r="B255" s="108"/>
      <c r="C255" s="109"/>
      <c r="D255" s="109"/>
      <c r="E255" s="110"/>
      <c r="F255" s="111"/>
      <c r="G255" s="110"/>
      <c r="H255" s="111"/>
      <c r="I255" s="110"/>
      <c r="J255" s="112"/>
    </row>
    <row r="256" spans="2:10" x14ac:dyDescent="0.25">
      <c r="C256" s="85" t="s">
        <v>158</v>
      </c>
    </row>
    <row r="257" spans="3:10" ht="8.25" customHeight="1" x14ac:dyDescent="0.25">
      <c r="C257" s="85"/>
    </row>
    <row r="259" spans="3:10" x14ac:dyDescent="0.25">
      <c r="D259" s="86"/>
      <c r="E259" s="82"/>
      <c r="I259" s="1"/>
      <c r="J259" s="83"/>
    </row>
    <row r="260" spans="3:10" x14ac:dyDescent="0.25">
      <c r="E260" s="82"/>
      <c r="I260" s="1"/>
      <c r="J260" s="83"/>
    </row>
    <row r="261" spans="3:10" x14ac:dyDescent="0.25">
      <c r="E261" s="82"/>
      <c r="I261" s="1"/>
      <c r="J261" s="83"/>
    </row>
    <row r="262" spans="3:10" x14ac:dyDescent="0.25">
      <c r="E262" s="82"/>
      <c r="I262" s="1"/>
      <c r="J262" s="83"/>
    </row>
    <row r="263" spans="3:10" x14ac:dyDescent="0.25">
      <c r="E263" s="82"/>
      <c r="I263" s="1"/>
      <c r="J263" s="83"/>
    </row>
    <row r="264" spans="3:10" x14ac:dyDescent="0.25">
      <c r="E264" s="82"/>
      <c r="I264" s="1"/>
      <c r="J264" s="83"/>
    </row>
    <row r="265" spans="3:10" x14ac:dyDescent="0.25">
      <c r="E265" s="82"/>
      <c r="I265" s="1"/>
      <c r="J265" s="83"/>
    </row>
    <row r="266" spans="3:10" x14ac:dyDescent="0.25">
      <c r="E266" s="82"/>
      <c r="I266" s="1"/>
      <c r="J266" s="83"/>
    </row>
    <row r="267" spans="3:10" x14ac:dyDescent="0.25">
      <c r="E267" s="82"/>
      <c r="I267" s="1"/>
      <c r="J267" s="83"/>
    </row>
    <row r="268" spans="3:10" x14ac:dyDescent="0.25">
      <c r="E268" s="82"/>
      <c r="I268" s="1"/>
      <c r="J268" s="83"/>
    </row>
    <row r="269" spans="3:10" x14ac:dyDescent="0.25">
      <c r="E269" s="82"/>
      <c r="I269" s="1"/>
      <c r="J269" s="83"/>
    </row>
    <row r="270" spans="3:10" x14ac:dyDescent="0.25">
      <c r="E270" s="82"/>
      <c r="I270" s="1"/>
      <c r="J270" s="83"/>
    </row>
    <row r="271" spans="3:10" x14ac:dyDescent="0.25">
      <c r="E271" s="82"/>
      <c r="I271" s="1"/>
      <c r="J271" s="83"/>
    </row>
  </sheetData>
  <sortState ref="D226:D232">
    <sortCondition ref="D226"/>
  </sortState>
  <mergeCells count="59">
    <mergeCell ref="C128:C131"/>
    <mergeCell ref="C133:C136"/>
    <mergeCell ref="C178:C184"/>
    <mergeCell ref="I170:I171"/>
    <mergeCell ref="F170:F171"/>
    <mergeCell ref="H170:H171"/>
    <mergeCell ref="E170:E171"/>
    <mergeCell ref="G170:G171"/>
    <mergeCell ref="C170:C172"/>
    <mergeCell ref="C138:C142"/>
    <mergeCell ref="C143:C145"/>
    <mergeCell ref="C146:C154"/>
    <mergeCell ref="C155:C161"/>
    <mergeCell ref="C162:C169"/>
    <mergeCell ref="C185:D185"/>
    <mergeCell ref="C223:C225"/>
    <mergeCell ref="C173:C177"/>
    <mergeCell ref="C2:G2"/>
    <mergeCell ref="C194:D194"/>
    <mergeCell ref="C201:C203"/>
    <mergeCell ref="C205:C209"/>
    <mergeCell ref="C210:C213"/>
    <mergeCell ref="C94:C100"/>
    <mergeCell ref="C102:C105"/>
    <mergeCell ref="C106:D106"/>
    <mergeCell ref="C190:D190"/>
    <mergeCell ref="C191:D191"/>
    <mergeCell ref="C192:D192"/>
    <mergeCell ref="C65:C67"/>
    <mergeCell ref="C124:C127"/>
    <mergeCell ref="C245:D245"/>
    <mergeCell ref="C246:D246"/>
    <mergeCell ref="C247:D247"/>
    <mergeCell ref="C193:D193"/>
    <mergeCell ref="C241:D241"/>
    <mergeCell ref="C215:D215"/>
    <mergeCell ref="C234:C239"/>
    <mergeCell ref="C226:C233"/>
    <mergeCell ref="C77:C79"/>
    <mergeCell ref="C80:C86"/>
    <mergeCell ref="C87:C93"/>
    <mergeCell ref="C118:C123"/>
    <mergeCell ref="C114:C117"/>
    <mergeCell ref="C251:D251"/>
    <mergeCell ref="C252:D252"/>
    <mergeCell ref="C48:C50"/>
    <mergeCell ref="C61:C64"/>
    <mergeCell ref="C1:H1"/>
    <mergeCell ref="C4:H4"/>
    <mergeCell ref="C10:C12"/>
    <mergeCell ref="C14:C16"/>
    <mergeCell ref="C17:C19"/>
    <mergeCell ref="C22:C34"/>
    <mergeCell ref="C35:D35"/>
    <mergeCell ref="C41:C43"/>
    <mergeCell ref="C45:C47"/>
    <mergeCell ref="C55:D55"/>
    <mergeCell ref="C68:C71"/>
    <mergeCell ref="C72:C76"/>
  </mergeCells>
  <pageMargins left="0.43307086614173229" right="0.23622047244094491" top="0.39370078740157483" bottom="0.31496062992125984" header="0.31496062992125984" footer="0.31496062992125984"/>
  <pageSetup paperSize="9" scale="53" fitToHeight="3" orientation="portrait" r:id="rId1"/>
  <rowBreaks count="2" manualBreakCount="2">
    <brk id="76" max="9" man="1"/>
    <brk id="195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1324</vt:lpstr>
      <vt:lpstr>'1324'!Área_de_impresión</vt:lpstr>
    </vt:vector>
  </TitlesOfParts>
  <Company>UPCnet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UPCnet</dc:creator>
  <cp:lastModifiedBy>UPCnet</cp:lastModifiedBy>
  <cp:lastPrinted>2010-10-19T08:54:58Z</cp:lastPrinted>
  <dcterms:created xsi:type="dcterms:W3CDTF">2009-09-07T06:46:20Z</dcterms:created>
  <dcterms:modified xsi:type="dcterms:W3CDTF">2012-04-11T06:31:22Z</dcterms:modified>
</cp:coreProperties>
</file>