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6300" windowWidth="19155" windowHeight="5715"/>
  </bookViews>
  <sheets>
    <sheet name="4.1.2" sheetId="3" r:id="rId1"/>
  </sheets>
  <definedNames>
    <definedName name="_1Àrea_d_impressió" localSheetId="0">'4.1.2'!$B$1:$G$73</definedName>
    <definedName name="A_impresión_IM">#REF!</definedName>
    <definedName name="_xlnm.Print_Area" localSheetId="0">'4.1.2'!$A$1:$G$72</definedName>
  </definedNames>
  <calcPr calcId="125725"/>
</workbook>
</file>

<file path=xl/calcChain.xml><?xml version="1.0" encoding="utf-8"?>
<calcChain xmlns="http://schemas.openxmlformats.org/spreadsheetml/2006/main">
  <c r="F32" i="3"/>
  <c r="E32"/>
  <c r="F28"/>
  <c r="F27"/>
  <c r="F26"/>
  <c r="E27"/>
  <c r="F24"/>
  <c r="F22"/>
  <c r="E22"/>
  <c r="F15"/>
  <c r="F18"/>
  <c r="F17"/>
  <c r="F16"/>
  <c r="F14"/>
  <c r="E18"/>
  <c r="E16"/>
  <c r="E15"/>
  <c r="E14"/>
  <c r="F12"/>
  <c r="E12"/>
  <c r="F9"/>
  <c r="E9"/>
  <c r="F8"/>
  <c r="E8"/>
  <c r="F37"/>
  <c r="E37"/>
  <c r="F70"/>
  <c r="E70"/>
</calcChain>
</file>

<file path=xl/sharedStrings.xml><?xml version="1.0" encoding="utf-8"?>
<sst xmlns="http://schemas.openxmlformats.org/spreadsheetml/2006/main" count="70" uniqueCount="66">
  <si>
    <t>Romanents de tresoreria</t>
  </si>
  <si>
    <t>TAXES I ALTRES INGRESSOS</t>
  </si>
  <si>
    <t>Taxes</t>
  </si>
  <si>
    <t>Preus públics</t>
  </si>
  <si>
    <t>Prestació de serveis</t>
  </si>
  <si>
    <t>Reintegraments</t>
  </si>
  <si>
    <t>Altres ingressos</t>
  </si>
  <si>
    <t>TRANSFERÈNCIES CORRENTS</t>
  </si>
  <si>
    <t>De l'Administració de l'Estat</t>
  </si>
  <si>
    <t>D'organismes autònoms administratius</t>
  </si>
  <si>
    <t>De comunitats autònomes</t>
  </si>
  <si>
    <t>D'empreses privades</t>
  </si>
  <si>
    <t>De particulars</t>
  </si>
  <si>
    <t>De l'exterior</t>
  </si>
  <si>
    <t>INGRESSOS PATRIMONIALS</t>
  </si>
  <si>
    <t>Interessos de dipòsits</t>
  </si>
  <si>
    <t>Rendes de béns immobles</t>
  </si>
  <si>
    <t>Productes de concessions i aprofitament</t>
  </si>
  <si>
    <t>TRANSFERÈNCIES DE CAPITAL</t>
  </si>
  <si>
    <t>De la Generalitat de Catalunya</t>
  </si>
  <si>
    <t>TOTAL INGRESSOS DE L'EXERCICI</t>
  </si>
  <si>
    <t>Venda de publicacions pròpies i d'altres</t>
  </si>
  <si>
    <t xml:space="preserve">D'ens territorials </t>
  </si>
  <si>
    <t>Cap. 1r Despeses de personal</t>
  </si>
  <si>
    <t>Cap. 2n Despeses de béns corrents i de serveis</t>
  </si>
  <si>
    <t>Cap. 3r Despeses financeres</t>
  </si>
  <si>
    <t>Cap. 4t Transferències corrents</t>
  </si>
  <si>
    <t>Cap. 6è Inversions reals</t>
  </si>
  <si>
    <t>Càrrecs acadèmics</t>
  </si>
  <si>
    <t>Complement càrrecs acadèmics</t>
  </si>
  <si>
    <t xml:space="preserve">Retribucions bàsiques del PAS </t>
  </si>
  <si>
    <t>Retribucions complementàries del PAS</t>
  </si>
  <si>
    <t>Retribucions bàsiques del PAS laboral</t>
  </si>
  <si>
    <t>Retribucions complementàries del PAS laboral</t>
  </si>
  <si>
    <t>Quotes socials</t>
  </si>
  <si>
    <t>Cap. 9è Passius financers</t>
  </si>
  <si>
    <t xml:space="preserve">Ingressos </t>
  </si>
  <si>
    <t>Inicial</t>
  </si>
  <si>
    <t>Liquidat</t>
  </si>
  <si>
    <t>4.1.2 GESTIÓ DEL PRESSUPOST</t>
  </si>
  <si>
    <t>Despeses</t>
  </si>
  <si>
    <t>TOTAL DESPESES</t>
  </si>
  <si>
    <t>Les diferències entre pressupost inicial i pressupost liquidat són originades per les alteracions de crèdit que es realitzen al llarg de l'exercici.</t>
  </si>
  <si>
    <t>TOTAL INGRESSOS</t>
  </si>
  <si>
    <t>Bestretes reemborsables</t>
  </si>
  <si>
    <t>Fons Social</t>
  </si>
  <si>
    <t>Personal Investigador en formació</t>
  </si>
  <si>
    <t>Beatriu de Pinós</t>
  </si>
  <si>
    <t>Retribucions bàsiques personal del PDI laboral</t>
  </si>
  <si>
    <t>Retribucions complementàries del PDI laboral</t>
  </si>
  <si>
    <t>Retribucions bàsiques del PDI amb contracte administratiu</t>
  </si>
  <si>
    <t>Retribucions complementàries del PDI amb contracte administratiu</t>
  </si>
  <si>
    <t>Repercussió costos personal Fundació UPC</t>
  </si>
  <si>
    <t>Repercussions costos de personal (pagament externs)</t>
  </si>
  <si>
    <t>Convocatòria beques "Ramón y Cajal"</t>
  </si>
  <si>
    <t>Programa "Juan de la Cierva"</t>
  </si>
  <si>
    <t>Previsió d'aportacions plans de pensions</t>
  </si>
  <si>
    <t>4.1 Tancament de l'exercici 2009</t>
  </si>
  <si>
    <t>Retribucions bàsiques del PDI</t>
  </si>
  <si>
    <t>Retribucions complementàries del PDI</t>
  </si>
  <si>
    <t>Retribucions bàsiques del personal investigador propi</t>
  </si>
  <si>
    <t>Retribucions complementàries del personal investigador propi</t>
  </si>
  <si>
    <t>Retribucions personal dels Consorcis</t>
  </si>
  <si>
    <t>Retribucions bàsiques i complementàries PAS Consorci</t>
  </si>
  <si>
    <t>Nòmines ICT</t>
  </si>
  <si>
    <t>Estabilització PDI</t>
  </si>
</sst>
</file>

<file path=xl/styles.xml><?xml version="1.0" encoding="utf-8"?>
<styleSheet xmlns="http://schemas.openxmlformats.org/spreadsheetml/2006/main">
  <numFmts count="1">
    <numFmt numFmtId="164" formatCode="_(#,##0.00_);_(\(#,##0.00\);_(&quot;-&quot;_);_(@_)"/>
  </numFmts>
  <fonts count="13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color rgb="FF4A452A"/>
      <name val="Arial"/>
      <family val="2"/>
    </font>
    <font>
      <sz val="10"/>
      <color rgb="FF4A452A"/>
      <name val="Arial"/>
      <family val="2"/>
    </font>
    <font>
      <sz val="8"/>
      <color rgb="FF4A452A"/>
      <name val="Arial"/>
      <family val="2"/>
    </font>
    <font>
      <b/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DDD9C3"/>
        <bgColor indexed="64"/>
      </patternFill>
    </fill>
  </fills>
  <borders count="2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rgb="FF948B54"/>
      </left>
      <right/>
      <top style="thin">
        <color rgb="FF948B54"/>
      </top>
      <bottom/>
      <diagonal/>
    </border>
    <border>
      <left/>
      <right/>
      <top style="thin">
        <color rgb="FF948B54"/>
      </top>
      <bottom/>
      <diagonal/>
    </border>
    <border>
      <left/>
      <right style="thin">
        <color rgb="FF948B54"/>
      </right>
      <top style="thin">
        <color rgb="FF948B54"/>
      </top>
      <bottom/>
      <diagonal/>
    </border>
    <border>
      <left style="thin">
        <color rgb="FF948B54"/>
      </left>
      <right/>
      <top/>
      <bottom/>
      <diagonal/>
    </border>
    <border>
      <left/>
      <right style="thin">
        <color rgb="FF948B54"/>
      </right>
      <top/>
      <bottom/>
      <diagonal/>
    </border>
    <border>
      <left style="thin">
        <color rgb="FF948B54"/>
      </left>
      <right/>
      <top/>
      <bottom style="thin">
        <color rgb="FF948B54"/>
      </bottom>
      <diagonal/>
    </border>
    <border>
      <left/>
      <right/>
      <top/>
      <bottom style="thin">
        <color rgb="FF948B54"/>
      </bottom>
      <diagonal/>
    </border>
    <border>
      <left/>
      <right style="thin">
        <color rgb="FF948B54"/>
      </right>
      <top/>
      <bottom style="thin">
        <color rgb="FF948B5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30">
    <xf numFmtId="0" fontId="0" fillId="0" borderId="0"/>
    <xf numFmtId="0" fontId="3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4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</xf>
    <xf numFmtId="0" fontId="6" fillId="3" borderId="10">
      <alignment horizontal="left"/>
    </xf>
    <xf numFmtId="0" fontId="6" fillId="2" borderId="10">
      <alignment horizontal="left"/>
    </xf>
    <xf numFmtId="0" fontId="6" fillId="4" borderId="10">
      <alignment horizontal="left"/>
    </xf>
    <xf numFmtId="0" fontId="6" fillId="5" borderId="10">
      <alignment horizontal="left" vertical="center"/>
    </xf>
    <xf numFmtId="0" fontId="7" fillId="6" borderId="0">
      <alignment horizontal="left" vertical="center"/>
    </xf>
    <xf numFmtId="3" fontId="8" fillId="7" borderId="10" applyNumberFormat="0">
      <alignment vertical="center"/>
    </xf>
    <xf numFmtId="3" fontId="8" fillId="8" borderId="10" applyNumberFormat="0">
      <alignment vertical="center"/>
    </xf>
    <xf numFmtId="4" fontId="8" fillId="2" borderId="10" applyNumberFormat="0">
      <alignment vertical="center"/>
    </xf>
    <xf numFmtId="4" fontId="8" fillId="4" borderId="10" applyNumberFormat="0">
      <alignment vertical="center"/>
    </xf>
    <xf numFmtId="0" fontId="8" fillId="9" borderId="10">
      <alignment horizontal="left" vertical="center"/>
    </xf>
    <xf numFmtId="0" fontId="4" fillId="10" borderId="10">
      <alignment horizontal="center" vertical="center"/>
    </xf>
    <xf numFmtId="0" fontId="4" fillId="3" borderId="10">
      <alignment horizontal="center" vertical="center" wrapText="1"/>
    </xf>
    <xf numFmtId="3" fontId="8" fillId="2" borderId="0" applyNumberFormat="0">
      <alignment vertical="center"/>
    </xf>
    <xf numFmtId="4" fontId="6" fillId="4" borderId="10" applyNumberFormat="0">
      <alignment vertical="center"/>
    </xf>
    <xf numFmtId="0" fontId="4" fillId="3" borderId="10">
      <alignment horizontal="center" vertical="center"/>
    </xf>
    <xf numFmtId="4" fontId="6" fillId="5" borderId="10" applyNumberFormat="0">
      <alignment vertical="center"/>
    </xf>
    <xf numFmtId="4" fontId="6" fillId="3" borderId="10" applyNumberFormat="0">
      <alignment vertical="center"/>
    </xf>
    <xf numFmtId="0" fontId="2" fillId="0" borderId="0" applyNumberFormat="0" applyProtection="0">
      <alignment horizontal="right"/>
    </xf>
    <xf numFmtId="0" fontId="1" fillId="0" borderId="11" applyAlignment="0">
      <alignment horizontal="center"/>
    </xf>
  </cellStyleXfs>
  <cellXfs count="57">
    <xf numFmtId="0" fontId="0" fillId="0" borderId="0" xfId="0"/>
    <xf numFmtId="0" fontId="9" fillId="9" borderId="10" xfId="20" applyFont="1">
      <alignment horizontal="left" vertical="center"/>
    </xf>
    <xf numFmtId="0" fontId="10" fillId="6" borderId="0" xfId="0" applyFont="1" applyFill="1"/>
    <xf numFmtId="0" fontId="9" fillId="6" borderId="0" xfId="0" applyFont="1" applyFill="1" applyAlignment="1">
      <alignment horizontal="right"/>
    </xf>
    <xf numFmtId="0" fontId="9" fillId="6" borderId="0" xfId="0" applyFont="1" applyFill="1"/>
    <xf numFmtId="4" fontId="10" fillId="6" borderId="0" xfId="0" applyNumberFormat="1" applyFont="1" applyFill="1"/>
    <xf numFmtId="0" fontId="10" fillId="6" borderId="0" xfId="0" applyFont="1" applyFill="1" applyAlignment="1">
      <alignment horizontal="right"/>
    </xf>
    <xf numFmtId="0" fontId="10" fillId="6" borderId="0" xfId="0" applyFont="1" applyFill="1" applyAlignment="1">
      <alignment horizontal="left"/>
    </xf>
    <xf numFmtId="0" fontId="10" fillId="6" borderId="0" xfId="0" applyFont="1" applyFill="1" applyBorder="1" applyAlignment="1">
      <alignment horizontal="left"/>
    </xf>
    <xf numFmtId="4" fontId="9" fillId="6" borderId="0" xfId="0" applyNumberFormat="1" applyFont="1" applyFill="1" applyBorder="1" applyAlignment="1">
      <alignment horizontal="left"/>
    </xf>
    <xf numFmtId="0" fontId="10" fillId="6" borderId="15" xfId="5" applyFont="1" applyFill="1" applyBorder="1" applyAlignment="1"/>
    <xf numFmtId="0" fontId="10" fillId="6" borderId="16" xfId="9" applyFont="1" applyFill="1" applyBorder="1" applyAlignment="1">
      <alignment horizontal="right"/>
    </xf>
    <xf numFmtId="0" fontId="10" fillId="6" borderId="16" xfId="9" applyFont="1" applyFill="1" applyBorder="1"/>
    <xf numFmtId="4" fontId="10" fillId="6" borderId="16" xfId="9" applyNumberFormat="1" applyFont="1" applyFill="1" applyBorder="1"/>
    <xf numFmtId="0" fontId="10" fillId="6" borderId="17" xfId="3" applyFont="1" applyFill="1" applyBorder="1"/>
    <xf numFmtId="0" fontId="10" fillId="6" borderId="18" xfId="8" applyFont="1" applyFill="1" applyBorder="1" applyAlignment="1">
      <alignment horizontal="left"/>
    </xf>
    <xf numFmtId="0" fontId="10" fillId="6" borderId="19" xfId="6" applyFont="1" applyFill="1" applyBorder="1" applyAlignment="1">
      <alignment horizontal="left"/>
    </xf>
    <xf numFmtId="3" fontId="10" fillId="6" borderId="19" xfId="6" applyNumberFormat="1" applyFont="1" applyFill="1" applyBorder="1" applyAlignment="1">
      <alignment horizontal="left"/>
    </xf>
    <xf numFmtId="0" fontId="10" fillId="6" borderId="20" xfId="4" applyFont="1" applyFill="1" applyBorder="1"/>
    <xf numFmtId="0" fontId="10" fillId="6" borderId="21" xfId="7" applyFont="1" applyFill="1" applyBorder="1" applyAlignment="1">
      <alignment horizontal="right"/>
    </xf>
    <xf numFmtId="0" fontId="10" fillId="6" borderId="21" xfId="7" applyFont="1" applyFill="1" applyBorder="1"/>
    <xf numFmtId="0" fontId="10" fillId="6" borderId="22" xfId="2" applyFont="1" applyFill="1" applyBorder="1"/>
    <xf numFmtId="0" fontId="10" fillId="6" borderId="18" xfId="8" applyFont="1" applyFill="1" applyBorder="1"/>
    <xf numFmtId="0" fontId="10" fillId="6" borderId="19" xfId="6" applyFont="1" applyFill="1" applyBorder="1"/>
    <xf numFmtId="4" fontId="10" fillId="6" borderId="19" xfId="6" applyNumberFormat="1" applyFont="1" applyFill="1" applyBorder="1"/>
    <xf numFmtId="4" fontId="10" fillId="6" borderId="21" xfId="7" applyNumberFormat="1" applyFont="1" applyFill="1" applyBorder="1"/>
    <xf numFmtId="0" fontId="12" fillId="11" borderId="23" xfId="22" applyFont="1" applyFill="1" applyBorder="1">
      <alignment horizontal="center" vertical="center" wrapText="1"/>
    </xf>
    <xf numFmtId="0" fontId="10" fillId="12" borderId="23" xfId="16" applyNumberFormat="1" applyFont="1" applyFill="1" applyBorder="1" applyAlignment="1">
      <alignment horizontal="right" vertical="center"/>
    </xf>
    <xf numFmtId="0" fontId="10" fillId="12" borderId="23" xfId="16" applyNumberFormat="1" applyFont="1" applyFill="1" applyBorder="1">
      <alignment vertical="center"/>
    </xf>
    <xf numFmtId="164" fontId="10" fillId="12" borderId="23" xfId="16" applyNumberFormat="1" applyFont="1" applyFill="1" applyBorder="1">
      <alignment vertical="center"/>
    </xf>
    <xf numFmtId="0" fontId="10" fillId="13" borderId="23" xfId="16" applyNumberFormat="1" applyFont="1" applyFill="1" applyBorder="1">
      <alignment vertical="center"/>
    </xf>
    <xf numFmtId="164" fontId="10" fillId="13" borderId="23" xfId="16" applyNumberFormat="1" applyFont="1" applyFill="1" applyBorder="1">
      <alignment vertical="center"/>
    </xf>
    <xf numFmtId="0" fontId="10" fillId="13" borderId="23" xfId="17" applyNumberFormat="1" applyFont="1" applyFill="1" applyBorder="1" applyAlignment="1">
      <alignment horizontal="right" vertical="center"/>
    </xf>
    <xf numFmtId="0" fontId="10" fillId="13" borderId="23" xfId="17" applyNumberFormat="1" applyFont="1" applyFill="1" applyBorder="1">
      <alignment vertical="center"/>
    </xf>
    <xf numFmtId="164" fontId="10" fillId="13" borderId="23" xfId="17" applyNumberFormat="1" applyFont="1" applyFill="1" applyBorder="1">
      <alignment vertical="center"/>
    </xf>
    <xf numFmtId="164" fontId="10" fillId="12" borderId="23" xfId="17" applyNumberFormat="1" applyFont="1" applyFill="1" applyBorder="1">
      <alignment vertical="center"/>
    </xf>
    <xf numFmtId="164" fontId="12" fillId="11" borderId="23" xfId="26" applyNumberFormat="1" applyFont="1" applyFill="1" applyBorder="1">
      <alignment vertical="center"/>
    </xf>
    <xf numFmtId="0" fontId="11" fillId="6" borderId="0" xfId="15" applyFont="1" applyBorder="1" applyAlignment="1">
      <alignment horizontal="left" vertical="center" wrapText="1"/>
    </xf>
    <xf numFmtId="0" fontId="10" fillId="13" borderId="24" xfId="16" applyNumberFormat="1" applyFont="1" applyFill="1" applyBorder="1" applyAlignment="1">
      <alignment horizontal="left" vertical="center"/>
    </xf>
    <xf numFmtId="0" fontId="10" fillId="13" borderId="25" xfId="16" applyNumberFormat="1" applyFont="1" applyFill="1" applyBorder="1" applyAlignment="1">
      <alignment horizontal="left" vertical="center"/>
    </xf>
    <xf numFmtId="0" fontId="10" fillId="12" borderId="24" xfId="17" applyNumberFormat="1" applyFont="1" applyFill="1" applyBorder="1" applyAlignment="1">
      <alignment horizontal="left" vertical="center"/>
    </xf>
    <xf numFmtId="0" fontId="10" fillId="12" borderId="25" xfId="17" applyNumberFormat="1" applyFont="1" applyFill="1" applyBorder="1" applyAlignment="1">
      <alignment horizontal="left" vertical="center"/>
    </xf>
    <xf numFmtId="0" fontId="10" fillId="13" borderId="24" xfId="17" applyNumberFormat="1" applyFont="1" applyFill="1" applyBorder="1" applyAlignment="1">
      <alignment horizontal="left" vertical="center"/>
    </xf>
    <xf numFmtId="0" fontId="10" fillId="13" borderId="25" xfId="17" applyNumberFormat="1" applyFont="1" applyFill="1" applyBorder="1" applyAlignment="1">
      <alignment horizontal="left" vertical="center"/>
    </xf>
    <xf numFmtId="0" fontId="9" fillId="9" borderId="12" xfId="2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2" fillId="11" borderId="23" xfId="26" applyNumberFormat="1" applyFont="1" applyFill="1" applyBorder="1">
      <alignment vertical="center"/>
    </xf>
    <xf numFmtId="0" fontId="10" fillId="9" borderId="23" xfId="20" applyFont="1" applyBorder="1">
      <alignment horizontal="left" vertical="center"/>
    </xf>
    <xf numFmtId="0" fontId="10" fillId="12" borderId="23" xfId="17" applyNumberFormat="1" applyFont="1" applyFill="1" applyBorder="1" applyAlignment="1">
      <alignment horizontal="left" vertical="center"/>
    </xf>
    <xf numFmtId="0" fontId="12" fillId="11" borderId="23" xfId="22" applyFont="1" applyFill="1" applyBorder="1">
      <alignment horizontal="center" vertical="center" wrapText="1"/>
    </xf>
    <xf numFmtId="0" fontId="9" fillId="9" borderId="13" xfId="20" applyFont="1" applyBorder="1" applyAlignment="1">
      <alignment horizontal="left" vertical="center"/>
    </xf>
    <xf numFmtId="0" fontId="9" fillId="9" borderId="14" xfId="20" applyFont="1" applyBorder="1" applyAlignment="1">
      <alignment horizontal="left" vertical="center"/>
    </xf>
    <xf numFmtId="0" fontId="10" fillId="13" borderId="26" xfId="17" applyNumberFormat="1" applyFont="1" applyFill="1" applyBorder="1" applyAlignment="1">
      <alignment horizontal="center" vertical="center"/>
    </xf>
    <xf numFmtId="0" fontId="10" fillId="13" borderId="27" xfId="17" applyNumberFormat="1" applyFont="1" applyFill="1" applyBorder="1" applyAlignment="1">
      <alignment horizontal="center" vertical="center"/>
    </xf>
    <xf numFmtId="0" fontId="10" fillId="12" borderId="24" xfId="16" applyNumberFormat="1" applyFont="1" applyFill="1" applyBorder="1" applyAlignment="1">
      <alignment horizontal="left" vertical="center"/>
    </xf>
    <xf numFmtId="0" fontId="10" fillId="12" borderId="25" xfId="16" applyNumberFormat="1" applyFont="1" applyFill="1" applyBorder="1" applyAlignment="1">
      <alignment horizontal="left" vertical="center"/>
    </xf>
  </cellXfs>
  <cellStyles count="30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48B54"/>
      <color rgb="FFDDD9C3"/>
      <color rgb="FFC5BE97"/>
      <color rgb="FF4A452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2"/>
  <sheetViews>
    <sheetView showGridLines="0" tabSelected="1" topLeftCell="A46" zoomScaleNormal="100" workbookViewId="0">
      <selection activeCell="I21" sqref="I21"/>
    </sheetView>
  </sheetViews>
  <sheetFormatPr defaultColWidth="11.42578125" defaultRowHeight="12.75"/>
  <cols>
    <col min="1" max="1" width="2.7109375" style="2" customWidth="1"/>
    <col min="2" max="2" width="0.5703125" style="2" customWidth="1"/>
    <col min="3" max="3" width="5.5703125" style="6" customWidth="1"/>
    <col min="4" max="4" width="57.7109375" style="2" bestFit="1" customWidth="1"/>
    <col min="5" max="5" width="25.28515625" style="2" customWidth="1"/>
    <col min="6" max="6" width="27.28515625" style="2" customWidth="1"/>
    <col min="7" max="7" width="0.5703125" style="2" customWidth="1"/>
    <col min="8" max="8" width="14.85546875" style="2" customWidth="1"/>
    <col min="9" max="16384" width="11.42578125" style="2"/>
  </cols>
  <sheetData>
    <row r="1" spans="2:8" s="1" customFormat="1" ht="14.25" thickTop="1" thickBot="1">
      <c r="B1" s="44" t="s">
        <v>57</v>
      </c>
      <c r="C1" s="45"/>
      <c r="D1" s="45"/>
      <c r="E1" s="45"/>
      <c r="F1" s="46"/>
    </row>
    <row r="2" spans="2:8" s="1" customFormat="1" ht="14.25" thickTop="1" thickBot="1">
      <c r="B2" s="44" t="s">
        <v>39</v>
      </c>
      <c r="C2" s="51"/>
      <c r="D2" s="51"/>
      <c r="E2" s="51"/>
      <c r="F2" s="52"/>
    </row>
    <row r="3" spans="2:8" ht="6.75" customHeight="1" thickTop="1">
      <c r="C3" s="3"/>
      <c r="D3" s="4"/>
    </row>
    <row r="4" spans="2:8" ht="3.95" customHeight="1">
      <c r="B4" s="10"/>
      <c r="C4" s="11"/>
      <c r="D4" s="12"/>
      <c r="E4" s="12"/>
      <c r="F4" s="12"/>
      <c r="G4" s="14"/>
    </row>
    <row r="5" spans="2:8" ht="20.100000000000001" customHeight="1">
      <c r="B5" s="22"/>
      <c r="C5" s="50" t="s">
        <v>36</v>
      </c>
      <c r="D5" s="50"/>
      <c r="E5" s="26" t="s">
        <v>37</v>
      </c>
      <c r="F5" s="26" t="s">
        <v>38</v>
      </c>
      <c r="G5" s="23"/>
    </row>
    <row r="6" spans="2:8" ht="20.100000000000001" customHeight="1">
      <c r="B6" s="22"/>
      <c r="C6" s="48" t="s">
        <v>1</v>
      </c>
      <c r="D6" s="48"/>
      <c r="E6" s="48"/>
      <c r="F6" s="48"/>
      <c r="G6" s="24"/>
      <c r="H6" s="5"/>
    </row>
    <row r="7" spans="2:8" ht="20.100000000000001" customHeight="1">
      <c r="B7" s="22"/>
      <c r="C7" s="27">
        <v>30</v>
      </c>
      <c r="D7" s="28" t="s">
        <v>2</v>
      </c>
      <c r="E7" s="29">
        <v>1173246</v>
      </c>
      <c r="F7" s="29">
        <v>1179797.67</v>
      </c>
      <c r="G7" s="24"/>
    </row>
    <row r="8" spans="2:8" ht="20.100000000000001" customHeight="1">
      <c r="B8" s="22"/>
      <c r="C8" s="32">
        <v>31</v>
      </c>
      <c r="D8" s="33" t="s">
        <v>3</v>
      </c>
      <c r="E8" s="34">
        <f>22714262+3210337+511962+932198+164549+1638279+370000</f>
        <v>29541587</v>
      </c>
      <c r="F8" s="34">
        <f>19033372.91+4217881.59+166080.21+978132.91+111494.43+2310838.01+2111767.85+443411.28</f>
        <v>29372979.190000005</v>
      </c>
      <c r="G8" s="23"/>
    </row>
    <row r="9" spans="2:8" ht="20.100000000000001" customHeight="1">
      <c r="B9" s="22"/>
      <c r="C9" s="27">
        <v>32</v>
      </c>
      <c r="D9" s="28" t="s">
        <v>4</v>
      </c>
      <c r="E9" s="29">
        <f>32480000+5750000+2985500+150000+958195+143358</f>
        <v>42467053</v>
      </c>
      <c r="F9" s="29">
        <f>27248699.21+5593932.72+2970494.63+15400+1139728.78+787334.25</f>
        <v>37755589.590000004</v>
      </c>
      <c r="G9" s="23"/>
    </row>
    <row r="10" spans="2:8" ht="20.100000000000001" customHeight="1">
      <c r="B10" s="22"/>
      <c r="C10" s="32">
        <v>33</v>
      </c>
      <c r="D10" s="33" t="s">
        <v>21</v>
      </c>
      <c r="E10" s="34">
        <v>223000</v>
      </c>
      <c r="F10" s="34">
        <v>27390.79</v>
      </c>
      <c r="G10" s="23"/>
    </row>
    <row r="11" spans="2:8" ht="20.100000000000001" customHeight="1">
      <c r="B11" s="22"/>
      <c r="C11" s="27">
        <v>38</v>
      </c>
      <c r="D11" s="28" t="s">
        <v>5</v>
      </c>
      <c r="E11" s="29">
        <v>0</v>
      </c>
      <c r="F11" s="29">
        <v>37131.83</v>
      </c>
      <c r="G11" s="23"/>
    </row>
    <row r="12" spans="2:8" ht="20.100000000000001" customHeight="1">
      <c r="B12" s="22"/>
      <c r="C12" s="32">
        <v>39</v>
      </c>
      <c r="D12" s="33" t="s">
        <v>6</v>
      </c>
      <c r="E12" s="34">
        <f>8159372+1965753+0+3170100</f>
        <v>13295225</v>
      </c>
      <c r="F12" s="34">
        <f>10330700.37+1921885.25+2646.31+3980729.44</f>
        <v>16235961.369999999</v>
      </c>
      <c r="G12" s="23"/>
    </row>
    <row r="13" spans="2:8" ht="20.100000000000001" customHeight="1">
      <c r="B13" s="22"/>
      <c r="C13" s="48" t="s">
        <v>7</v>
      </c>
      <c r="D13" s="48"/>
      <c r="E13" s="48"/>
      <c r="F13" s="48"/>
      <c r="G13" s="24"/>
    </row>
    <row r="14" spans="2:8" ht="20.100000000000001" customHeight="1">
      <c r="B14" s="22"/>
      <c r="C14" s="27">
        <v>40</v>
      </c>
      <c r="D14" s="28" t="s">
        <v>8</v>
      </c>
      <c r="E14" s="29">
        <f>5313394+0+2650000+84000+200000</f>
        <v>8247394</v>
      </c>
      <c r="F14" s="29">
        <f>8478354.86+1700+2053272.01+504400+213639.25</f>
        <v>11251366.119999999</v>
      </c>
      <c r="G14" s="23"/>
    </row>
    <row r="15" spans="2:8" ht="20.100000000000001" customHeight="1">
      <c r="B15" s="22"/>
      <c r="C15" s="32">
        <v>41</v>
      </c>
      <c r="D15" s="33" t="s">
        <v>9</v>
      </c>
      <c r="E15" s="34">
        <f>32869+486810</f>
        <v>519679</v>
      </c>
      <c r="F15" s="34">
        <f>90867.13+494930.92</f>
        <v>585798.05000000005</v>
      </c>
      <c r="G15" s="23"/>
    </row>
    <row r="16" spans="2:8" ht="20.100000000000001" customHeight="1">
      <c r="B16" s="22"/>
      <c r="C16" s="27">
        <v>45</v>
      </c>
      <c r="D16" s="28" t="s">
        <v>10</v>
      </c>
      <c r="E16" s="29">
        <f>182842000+400000+9127667</f>
        <v>192369667</v>
      </c>
      <c r="F16" s="29">
        <f>181797995.93+12462759.79+209878.48</f>
        <v>194470634.19999999</v>
      </c>
      <c r="G16" s="23"/>
    </row>
    <row r="17" spans="2:7" ht="20.100000000000001" customHeight="1">
      <c r="B17" s="22"/>
      <c r="C17" s="32">
        <v>46</v>
      </c>
      <c r="D17" s="33" t="s">
        <v>22</v>
      </c>
      <c r="E17" s="34">
        <v>0</v>
      </c>
      <c r="F17" s="34">
        <f>115835.87+88.2</f>
        <v>115924.06999999999</v>
      </c>
      <c r="G17" s="23"/>
    </row>
    <row r="18" spans="2:7" ht="20.100000000000001" customHeight="1">
      <c r="B18" s="22"/>
      <c r="C18" s="27">
        <v>47</v>
      </c>
      <c r="D18" s="28" t="s">
        <v>11</v>
      </c>
      <c r="E18" s="29">
        <f>863097+100000+350000+4726257</f>
        <v>6039354</v>
      </c>
      <c r="F18" s="29">
        <f>32594.25+1700497.93+59710+81680.44+4305558.32</f>
        <v>6180040.9400000004</v>
      </c>
      <c r="G18" s="23"/>
    </row>
    <row r="19" spans="2:7" ht="20.100000000000001" customHeight="1">
      <c r="B19" s="22"/>
      <c r="C19" s="32">
        <v>48</v>
      </c>
      <c r="D19" s="33" t="s">
        <v>12</v>
      </c>
      <c r="E19" s="34">
        <v>85000</v>
      </c>
      <c r="F19" s="34">
        <v>78434.179999999993</v>
      </c>
      <c r="G19" s="23"/>
    </row>
    <row r="20" spans="2:7" ht="20.100000000000001" customHeight="1">
      <c r="B20" s="22"/>
      <c r="C20" s="27">
        <v>49</v>
      </c>
      <c r="D20" s="28" t="s">
        <v>13</v>
      </c>
      <c r="E20" s="29">
        <v>896760</v>
      </c>
      <c r="F20" s="29">
        <v>3265580.5</v>
      </c>
      <c r="G20" s="23"/>
    </row>
    <row r="21" spans="2:7" ht="20.100000000000001" customHeight="1">
      <c r="B21" s="22"/>
      <c r="C21" s="48" t="s">
        <v>14</v>
      </c>
      <c r="D21" s="48"/>
      <c r="E21" s="48"/>
      <c r="F21" s="48"/>
      <c r="G21" s="24"/>
    </row>
    <row r="22" spans="2:7" ht="20.100000000000001" customHeight="1">
      <c r="B22" s="22"/>
      <c r="C22" s="27">
        <v>52</v>
      </c>
      <c r="D22" s="28" t="s">
        <v>15</v>
      </c>
      <c r="E22" s="29">
        <f>63630+12120</f>
        <v>75750</v>
      </c>
      <c r="F22" s="29">
        <f>14636.15+1891.78</f>
        <v>16527.93</v>
      </c>
      <c r="G22" s="23"/>
    </row>
    <row r="23" spans="2:7" ht="20.100000000000001" customHeight="1">
      <c r="B23" s="22"/>
      <c r="C23" s="32">
        <v>54</v>
      </c>
      <c r="D23" s="33" t="s">
        <v>16</v>
      </c>
      <c r="E23" s="34">
        <v>775400</v>
      </c>
      <c r="F23" s="34">
        <v>709543.98</v>
      </c>
      <c r="G23" s="23"/>
    </row>
    <row r="24" spans="2:7" ht="20.100000000000001" customHeight="1">
      <c r="B24" s="22"/>
      <c r="C24" s="27">
        <v>55</v>
      </c>
      <c r="D24" s="28" t="s">
        <v>17</v>
      </c>
      <c r="E24" s="29">
        <v>181935</v>
      </c>
      <c r="F24" s="29">
        <f>230502.91+900000</f>
        <v>1130502.9099999999</v>
      </c>
      <c r="G24" s="23"/>
    </row>
    <row r="25" spans="2:7" ht="20.100000000000001" customHeight="1">
      <c r="B25" s="22"/>
      <c r="C25" s="48" t="s">
        <v>18</v>
      </c>
      <c r="D25" s="48"/>
      <c r="E25" s="48"/>
      <c r="F25" s="48"/>
      <c r="G25" s="24"/>
    </row>
    <row r="26" spans="2:7" ht="20.100000000000001" customHeight="1">
      <c r="B26" s="22"/>
      <c r="C26" s="27">
        <v>70</v>
      </c>
      <c r="D26" s="28" t="s">
        <v>8</v>
      </c>
      <c r="E26" s="29">
        <v>19230000</v>
      </c>
      <c r="F26" s="29">
        <f>1274129+17311275.13</f>
        <v>18585404.129999999</v>
      </c>
      <c r="G26" s="23"/>
    </row>
    <row r="27" spans="2:7" ht="20.100000000000001" customHeight="1">
      <c r="B27" s="22"/>
      <c r="C27" s="32">
        <v>75</v>
      </c>
      <c r="D27" s="33" t="s">
        <v>19</v>
      </c>
      <c r="E27" s="34">
        <f>1983019+730000+418123+18464000</f>
        <v>21595142</v>
      </c>
      <c r="F27" s="34">
        <f>2199207.91+12595547.9+4417451</f>
        <v>19212206.810000002</v>
      </c>
      <c r="G27" s="23"/>
    </row>
    <row r="28" spans="2:7" ht="20.100000000000001" customHeight="1">
      <c r="B28" s="22"/>
      <c r="C28" s="27">
        <v>79</v>
      </c>
      <c r="D28" s="28" t="s">
        <v>13</v>
      </c>
      <c r="E28" s="29">
        <v>8410000</v>
      </c>
      <c r="F28" s="29">
        <f>16708945.59+109571.94</f>
        <v>16818517.530000001</v>
      </c>
      <c r="G28" s="23"/>
    </row>
    <row r="29" spans="2:7" ht="20.100000000000001" customHeight="1">
      <c r="B29" s="22"/>
      <c r="C29" s="48" t="s">
        <v>20</v>
      </c>
      <c r="D29" s="48"/>
      <c r="E29" s="48"/>
      <c r="F29" s="48"/>
      <c r="G29" s="24"/>
    </row>
    <row r="30" spans="2:7" ht="20.100000000000001" customHeight="1">
      <c r="B30" s="22"/>
      <c r="C30" s="27">
        <v>87</v>
      </c>
      <c r="D30" s="28" t="s">
        <v>0</v>
      </c>
      <c r="E30" s="29">
        <v>0</v>
      </c>
      <c r="F30" s="29">
        <v>-1293588.03</v>
      </c>
      <c r="G30" s="23"/>
    </row>
    <row r="31" spans="2:7" ht="20.100000000000001" customHeight="1">
      <c r="B31" s="22"/>
      <c r="C31" s="32">
        <v>92</v>
      </c>
      <c r="D31" s="33" t="s">
        <v>44</v>
      </c>
      <c r="E31" s="34">
        <v>0</v>
      </c>
      <c r="F31" s="34">
        <v>3431944.91</v>
      </c>
      <c r="G31" s="23"/>
    </row>
    <row r="32" spans="2:7" ht="20.100000000000001" customHeight="1">
      <c r="B32" s="22"/>
      <c r="C32" s="47" t="s">
        <v>43</v>
      </c>
      <c r="D32" s="47"/>
      <c r="E32" s="36">
        <f>SUM(E7+E8+E9+E10+E11+E12+E14+E15+E16+E17+E18+E19+E20+E22+E23+E24+E26+E27+E28+E30+E31)</f>
        <v>345126192</v>
      </c>
      <c r="F32" s="36">
        <f>SUM(F7+F8+F9+F10+F11+F12+F14+F15+F16+F17+F18+F19+F20+F22+F23+F24+F26+F27+F28+F30+F31)</f>
        <v>359167688.67000014</v>
      </c>
      <c r="G32" s="23"/>
    </row>
    <row r="33" spans="2:8" ht="3.75" customHeight="1">
      <c r="B33" s="18"/>
      <c r="C33" s="19"/>
      <c r="D33" s="20"/>
      <c r="E33" s="25"/>
      <c r="F33" s="25"/>
      <c r="G33" s="21"/>
    </row>
    <row r="34" spans="2:8">
      <c r="E34" s="5"/>
      <c r="F34" s="5"/>
    </row>
    <row r="35" spans="2:8" ht="3.95" customHeight="1">
      <c r="B35" s="10"/>
      <c r="C35" s="11"/>
      <c r="D35" s="12"/>
      <c r="E35" s="13"/>
      <c r="F35" s="13"/>
      <c r="G35" s="14"/>
    </row>
    <row r="36" spans="2:8" s="7" customFormat="1" ht="20.100000000000001" customHeight="1">
      <c r="B36" s="15"/>
      <c r="C36" s="50" t="s">
        <v>40</v>
      </c>
      <c r="D36" s="50"/>
      <c r="E36" s="26" t="s">
        <v>37</v>
      </c>
      <c r="F36" s="26" t="s">
        <v>38</v>
      </c>
      <c r="G36" s="16"/>
    </row>
    <row r="37" spans="2:8" s="7" customFormat="1" ht="20.100000000000001" customHeight="1">
      <c r="B37" s="15"/>
      <c r="C37" s="55" t="s">
        <v>23</v>
      </c>
      <c r="D37" s="56"/>
      <c r="E37" s="29">
        <f>SUM(E38:E64)</f>
        <v>194505335</v>
      </c>
      <c r="F37" s="29">
        <f>SUM(F38:F64)</f>
        <v>196107368.16999996</v>
      </c>
      <c r="G37" s="16"/>
      <c r="H37" s="8"/>
    </row>
    <row r="38" spans="2:8" s="7" customFormat="1" ht="20.100000000000001" customHeight="1">
      <c r="B38" s="15"/>
      <c r="C38" s="53"/>
      <c r="D38" s="33" t="s">
        <v>28</v>
      </c>
      <c r="E38" s="34">
        <v>844406</v>
      </c>
      <c r="F38" s="34">
        <v>870976.34</v>
      </c>
      <c r="G38" s="16"/>
      <c r="H38" s="9"/>
    </row>
    <row r="39" spans="2:8" s="7" customFormat="1" ht="20.100000000000001" customHeight="1">
      <c r="B39" s="15"/>
      <c r="C39" s="54"/>
      <c r="D39" s="30" t="s">
        <v>29</v>
      </c>
      <c r="E39" s="31">
        <v>685287</v>
      </c>
      <c r="F39" s="31">
        <v>760382.69</v>
      </c>
      <c r="G39" s="16"/>
      <c r="H39" s="9"/>
    </row>
    <row r="40" spans="2:8" s="7" customFormat="1" ht="20.100000000000001" customHeight="1">
      <c r="B40" s="15"/>
      <c r="C40" s="54"/>
      <c r="D40" s="33" t="s">
        <v>58</v>
      </c>
      <c r="E40" s="34">
        <v>31630650</v>
      </c>
      <c r="F40" s="34">
        <v>31723245.66</v>
      </c>
      <c r="G40" s="16"/>
      <c r="H40" s="9"/>
    </row>
    <row r="41" spans="2:8" s="7" customFormat="1" ht="20.100000000000001" customHeight="1">
      <c r="B41" s="15"/>
      <c r="C41" s="54"/>
      <c r="D41" s="30" t="s">
        <v>59</v>
      </c>
      <c r="E41" s="31">
        <v>42138706</v>
      </c>
      <c r="F41" s="31">
        <v>41103298.280000001</v>
      </c>
      <c r="G41" s="16"/>
      <c r="H41" s="9"/>
    </row>
    <row r="42" spans="2:8" s="7" customFormat="1" ht="20.100000000000001" customHeight="1">
      <c r="B42" s="15"/>
      <c r="C42" s="54"/>
      <c r="D42" s="33" t="s">
        <v>30</v>
      </c>
      <c r="E42" s="34">
        <v>11761181</v>
      </c>
      <c r="F42" s="34">
        <v>12068804.92</v>
      </c>
      <c r="G42" s="16"/>
      <c r="H42" s="9"/>
    </row>
    <row r="43" spans="2:8" s="7" customFormat="1" ht="20.100000000000001" customHeight="1">
      <c r="B43" s="15"/>
      <c r="C43" s="54"/>
      <c r="D43" s="30" t="s">
        <v>31</v>
      </c>
      <c r="E43" s="31">
        <v>13634716</v>
      </c>
      <c r="F43" s="31">
        <v>14070066.33</v>
      </c>
      <c r="G43" s="16"/>
      <c r="H43" s="9"/>
    </row>
    <row r="44" spans="2:8" s="7" customFormat="1" ht="20.100000000000001" customHeight="1">
      <c r="B44" s="15"/>
      <c r="C44" s="54"/>
      <c r="D44" s="33" t="s">
        <v>60</v>
      </c>
      <c r="E44" s="34">
        <v>1566776</v>
      </c>
      <c r="F44" s="34">
        <v>1067252.78</v>
      </c>
      <c r="G44" s="16"/>
      <c r="H44" s="9"/>
    </row>
    <row r="45" spans="2:8" s="7" customFormat="1" ht="20.100000000000001" customHeight="1">
      <c r="B45" s="15"/>
      <c r="C45" s="54"/>
      <c r="D45" s="30" t="s">
        <v>61</v>
      </c>
      <c r="E45" s="31">
        <v>356571</v>
      </c>
      <c r="F45" s="31">
        <v>576718.34</v>
      </c>
      <c r="G45" s="16"/>
      <c r="H45" s="9"/>
    </row>
    <row r="46" spans="2:8" s="7" customFormat="1" ht="20.100000000000001" customHeight="1">
      <c r="B46" s="15"/>
      <c r="C46" s="54"/>
      <c r="D46" s="33" t="s">
        <v>32</v>
      </c>
      <c r="E46" s="34">
        <v>21618875</v>
      </c>
      <c r="F46" s="34">
        <v>23024987.219999999</v>
      </c>
      <c r="G46" s="16"/>
      <c r="H46" s="9"/>
    </row>
    <row r="47" spans="2:8" s="7" customFormat="1" ht="20.100000000000001" customHeight="1">
      <c r="B47" s="15"/>
      <c r="C47" s="54"/>
      <c r="D47" s="30" t="s">
        <v>33</v>
      </c>
      <c r="E47" s="31">
        <v>6640678</v>
      </c>
      <c r="F47" s="31">
        <v>6714565.3300000001</v>
      </c>
      <c r="G47" s="16"/>
      <c r="H47" s="9"/>
    </row>
    <row r="48" spans="2:8" s="7" customFormat="1" ht="20.100000000000001" customHeight="1">
      <c r="B48" s="15"/>
      <c r="C48" s="54"/>
      <c r="D48" s="33" t="s">
        <v>48</v>
      </c>
      <c r="E48" s="34">
        <v>15185551</v>
      </c>
      <c r="F48" s="34">
        <v>16578638.779999999</v>
      </c>
      <c r="G48" s="16"/>
      <c r="H48" s="9"/>
    </row>
    <row r="49" spans="2:8" s="7" customFormat="1" ht="20.100000000000001" customHeight="1">
      <c r="B49" s="15"/>
      <c r="C49" s="54"/>
      <c r="D49" s="30" t="s">
        <v>49</v>
      </c>
      <c r="E49" s="31">
        <v>10101454</v>
      </c>
      <c r="F49" s="31">
        <v>9116133.4199999999</v>
      </c>
      <c r="G49" s="16"/>
      <c r="H49" s="9"/>
    </row>
    <row r="50" spans="2:8" s="7" customFormat="1" ht="20.100000000000001" customHeight="1">
      <c r="B50" s="15"/>
      <c r="C50" s="54"/>
      <c r="D50" s="33" t="s">
        <v>50</v>
      </c>
      <c r="E50" s="34">
        <v>1144587</v>
      </c>
      <c r="F50" s="34">
        <v>1134681.29</v>
      </c>
      <c r="G50" s="16"/>
      <c r="H50" s="9"/>
    </row>
    <row r="51" spans="2:8" s="7" customFormat="1" ht="20.100000000000001" customHeight="1">
      <c r="B51" s="15"/>
      <c r="C51" s="54"/>
      <c r="D51" s="30" t="s">
        <v>51</v>
      </c>
      <c r="E51" s="31">
        <v>589575</v>
      </c>
      <c r="F51" s="31">
        <v>614271.84</v>
      </c>
      <c r="G51" s="17"/>
      <c r="H51" s="9"/>
    </row>
    <row r="52" spans="2:8" s="7" customFormat="1" ht="20.100000000000001" customHeight="1">
      <c r="B52" s="15"/>
      <c r="C52" s="54"/>
      <c r="D52" s="33" t="s">
        <v>34</v>
      </c>
      <c r="E52" s="34">
        <v>21831564</v>
      </c>
      <c r="F52" s="34">
        <v>21742101.969999999</v>
      </c>
      <c r="G52" s="17"/>
      <c r="H52" s="9"/>
    </row>
    <row r="53" spans="2:8" s="7" customFormat="1" ht="20.100000000000001" customHeight="1">
      <c r="B53" s="15"/>
      <c r="C53" s="54"/>
      <c r="D53" s="30" t="s">
        <v>52</v>
      </c>
      <c r="E53" s="31">
        <v>2911236</v>
      </c>
      <c r="F53" s="31">
        <v>2706666.38</v>
      </c>
      <c r="G53" s="17"/>
      <c r="H53" s="9"/>
    </row>
    <row r="54" spans="2:8" s="7" customFormat="1" ht="20.100000000000001" customHeight="1">
      <c r="B54" s="15"/>
      <c r="C54" s="54"/>
      <c r="D54" s="33" t="s">
        <v>53</v>
      </c>
      <c r="E54" s="34">
        <v>0</v>
      </c>
      <c r="F54" s="34">
        <v>831961.41</v>
      </c>
      <c r="G54" s="17"/>
      <c r="H54" s="9"/>
    </row>
    <row r="55" spans="2:8" s="7" customFormat="1" ht="20.100000000000001" customHeight="1">
      <c r="B55" s="15"/>
      <c r="C55" s="54"/>
      <c r="D55" s="30" t="s">
        <v>62</v>
      </c>
      <c r="E55" s="31">
        <v>5058023</v>
      </c>
      <c r="F55" s="31">
        <v>5074005.72</v>
      </c>
      <c r="G55" s="17"/>
      <c r="H55" s="9"/>
    </row>
    <row r="56" spans="2:8" s="7" customFormat="1" ht="20.100000000000001" customHeight="1">
      <c r="B56" s="15"/>
      <c r="C56" s="54"/>
      <c r="D56" s="33" t="s">
        <v>63</v>
      </c>
      <c r="E56" s="34">
        <v>0</v>
      </c>
      <c r="F56" s="34">
        <v>956727.19</v>
      </c>
      <c r="G56" s="17"/>
      <c r="H56" s="9"/>
    </row>
    <row r="57" spans="2:8" s="7" customFormat="1" ht="20.100000000000001" customHeight="1">
      <c r="B57" s="15"/>
      <c r="C57" s="54"/>
      <c r="D57" s="33" t="s">
        <v>64</v>
      </c>
      <c r="E57" s="34">
        <v>0</v>
      </c>
      <c r="F57" s="34">
        <v>61799.4</v>
      </c>
      <c r="G57" s="17"/>
      <c r="H57" s="9"/>
    </row>
    <row r="58" spans="2:8" s="7" customFormat="1" ht="20.100000000000001" customHeight="1">
      <c r="B58" s="15"/>
      <c r="C58" s="54"/>
      <c r="D58" s="30" t="s">
        <v>54</v>
      </c>
      <c r="E58" s="31">
        <v>835890</v>
      </c>
      <c r="F58" s="31">
        <v>744917.25</v>
      </c>
      <c r="G58" s="17"/>
      <c r="H58" s="9"/>
    </row>
    <row r="59" spans="2:8" s="7" customFormat="1" ht="20.100000000000001" customHeight="1">
      <c r="B59" s="15"/>
      <c r="C59" s="54"/>
      <c r="D59" s="33" t="s">
        <v>45</v>
      </c>
      <c r="E59" s="34">
        <v>842000</v>
      </c>
      <c r="F59" s="34">
        <v>353476.45</v>
      </c>
      <c r="G59" s="17"/>
      <c r="H59" s="9"/>
    </row>
    <row r="60" spans="2:8" s="7" customFormat="1" ht="20.100000000000001" customHeight="1">
      <c r="B60" s="15"/>
      <c r="C60" s="54"/>
      <c r="D60" s="30" t="s">
        <v>65</v>
      </c>
      <c r="E60" s="31">
        <v>573949</v>
      </c>
      <c r="F60" s="31">
        <v>0</v>
      </c>
      <c r="G60" s="17"/>
      <c r="H60" s="9"/>
    </row>
    <row r="61" spans="2:8" s="7" customFormat="1" ht="20.100000000000001" customHeight="1">
      <c r="B61" s="15"/>
      <c r="C61" s="54"/>
      <c r="D61" s="30" t="s">
        <v>55</v>
      </c>
      <c r="E61" s="31">
        <v>556331</v>
      </c>
      <c r="F61" s="31">
        <v>803228.75</v>
      </c>
      <c r="G61" s="17"/>
      <c r="H61" s="9"/>
    </row>
    <row r="62" spans="2:8" s="7" customFormat="1" ht="20.100000000000001" customHeight="1">
      <c r="B62" s="15"/>
      <c r="C62" s="54"/>
      <c r="D62" s="33" t="s">
        <v>56</v>
      </c>
      <c r="E62" s="34">
        <v>811846</v>
      </c>
      <c r="F62" s="34">
        <v>773127.6</v>
      </c>
      <c r="G62" s="17"/>
      <c r="H62" s="9"/>
    </row>
    <row r="63" spans="2:8" s="7" customFormat="1" ht="20.100000000000001" customHeight="1">
      <c r="B63" s="15"/>
      <c r="C63" s="54"/>
      <c r="D63" s="30" t="s">
        <v>46</v>
      </c>
      <c r="E63" s="31">
        <v>3185483</v>
      </c>
      <c r="F63" s="31">
        <v>2570044.1800000002</v>
      </c>
      <c r="G63" s="17"/>
      <c r="H63" s="9"/>
    </row>
    <row r="64" spans="2:8" s="7" customFormat="1" ht="20.100000000000001" customHeight="1">
      <c r="B64" s="15"/>
      <c r="C64" s="54"/>
      <c r="D64" s="33" t="s">
        <v>47</v>
      </c>
      <c r="E64" s="34">
        <v>0</v>
      </c>
      <c r="F64" s="34">
        <v>65288.65</v>
      </c>
      <c r="G64" s="17"/>
      <c r="H64" s="9"/>
    </row>
    <row r="65" spans="2:8" s="7" customFormat="1" ht="20.100000000000001" customHeight="1">
      <c r="B65" s="15"/>
      <c r="C65" s="49" t="s">
        <v>24</v>
      </c>
      <c r="D65" s="49"/>
      <c r="E65" s="35">
        <v>52427389</v>
      </c>
      <c r="F65" s="35">
        <v>55534309.600000001</v>
      </c>
      <c r="G65" s="17"/>
      <c r="H65" s="9"/>
    </row>
    <row r="66" spans="2:8" s="7" customFormat="1" ht="20.100000000000001" customHeight="1">
      <c r="B66" s="15"/>
      <c r="C66" s="38" t="s">
        <v>25</v>
      </c>
      <c r="D66" s="39"/>
      <c r="E66" s="31">
        <v>736584</v>
      </c>
      <c r="F66" s="31">
        <v>905592.12</v>
      </c>
      <c r="G66" s="16"/>
      <c r="H66" s="9"/>
    </row>
    <row r="67" spans="2:8" s="7" customFormat="1" ht="20.100000000000001" customHeight="1">
      <c r="B67" s="15"/>
      <c r="C67" s="40" t="s">
        <v>26</v>
      </c>
      <c r="D67" s="41"/>
      <c r="E67" s="35">
        <v>6617738</v>
      </c>
      <c r="F67" s="35">
        <v>10073873.02</v>
      </c>
      <c r="G67" s="16"/>
      <c r="H67" s="8"/>
    </row>
    <row r="68" spans="2:8" s="7" customFormat="1" ht="20.100000000000001" customHeight="1">
      <c r="B68" s="15"/>
      <c r="C68" s="38" t="s">
        <v>27</v>
      </c>
      <c r="D68" s="39"/>
      <c r="E68" s="31">
        <v>87633363</v>
      </c>
      <c r="F68" s="31">
        <v>87764521.609999999</v>
      </c>
      <c r="G68" s="16"/>
      <c r="H68" s="8"/>
    </row>
    <row r="69" spans="2:8" s="7" customFormat="1" ht="20.100000000000001" customHeight="1">
      <c r="B69" s="15"/>
      <c r="C69" s="42" t="s">
        <v>35</v>
      </c>
      <c r="D69" s="43"/>
      <c r="E69" s="34">
        <v>3205783</v>
      </c>
      <c r="F69" s="34">
        <v>1567378.4</v>
      </c>
      <c r="G69" s="16"/>
      <c r="H69" s="8"/>
    </row>
    <row r="70" spans="2:8" s="7" customFormat="1" ht="20.100000000000001" customHeight="1">
      <c r="B70" s="15"/>
      <c r="C70" s="47" t="s">
        <v>41</v>
      </c>
      <c r="D70" s="47"/>
      <c r="E70" s="36">
        <f>SUM(E38:E69)</f>
        <v>345126192</v>
      </c>
      <c r="F70" s="36">
        <f>SUM(F38:F69)</f>
        <v>351953042.91999996</v>
      </c>
      <c r="G70" s="16"/>
    </row>
    <row r="71" spans="2:8" s="7" customFormat="1" ht="16.5" customHeight="1">
      <c r="B71" s="15"/>
      <c r="C71" s="37" t="s">
        <v>42</v>
      </c>
      <c r="D71" s="37"/>
      <c r="E71" s="37"/>
      <c r="F71" s="37"/>
      <c r="G71" s="16"/>
    </row>
    <row r="72" spans="2:8" ht="3.95" customHeight="1">
      <c r="B72" s="18"/>
      <c r="C72" s="19"/>
      <c r="D72" s="20"/>
      <c r="E72" s="20"/>
      <c r="F72" s="20"/>
      <c r="G72" s="21"/>
    </row>
  </sheetData>
  <mergeCells count="19">
    <mergeCell ref="B1:F1"/>
    <mergeCell ref="C70:D70"/>
    <mergeCell ref="C21:F21"/>
    <mergeCell ref="C65:D65"/>
    <mergeCell ref="C36:D36"/>
    <mergeCell ref="B2:F2"/>
    <mergeCell ref="C25:F25"/>
    <mergeCell ref="C38:C64"/>
    <mergeCell ref="C29:F29"/>
    <mergeCell ref="C32:D32"/>
    <mergeCell ref="C5:D5"/>
    <mergeCell ref="C6:F6"/>
    <mergeCell ref="C13:F13"/>
    <mergeCell ref="C37:D37"/>
    <mergeCell ref="C71:F71"/>
    <mergeCell ref="C66:D66"/>
    <mergeCell ref="C67:D67"/>
    <mergeCell ref="C68:D68"/>
    <mergeCell ref="C69:D69"/>
  </mergeCells>
  <phoneticPr fontId="0" type="noConversion"/>
  <printOptions horizontalCentered="1"/>
  <pageMargins left="0.75" right="0.75" top="0.65" bottom="1" header="0.51181102362204722" footer="0.51181102362204722"/>
  <pageSetup paperSize="9" scale="70" orientation="portrait" r:id="rId1"/>
  <headerFooter alignWithMargins="0"/>
  <rowBreaks count="1" manualBreakCount="1">
    <brk id="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4.1.2</vt:lpstr>
      <vt:lpstr>'4.1.2'!_1Àrea_d_impressió</vt:lpstr>
      <vt:lpstr>'4.1.2'!Àrea_d'impressió</vt:lpstr>
    </vt:vector>
  </TitlesOfParts>
  <Company>UPC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OTP</dc:creator>
  <cp:lastModifiedBy>UPCnet</cp:lastModifiedBy>
  <cp:lastPrinted>2010-07-13T06:52:56Z</cp:lastPrinted>
  <dcterms:created xsi:type="dcterms:W3CDTF">1998-07-20T09:02:36Z</dcterms:created>
  <dcterms:modified xsi:type="dcterms:W3CDTF">2010-09-23T10:42:03Z</dcterms:modified>
</cp:coreProperties>
</file>