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0" windowWidth="15480" windowHeight="4275"/>
  </bookViews>
  <sheets>
    <sheet name="3161" sheetId="1" r:id="rId1"/>
  </sheets>
  <definedNames>
    <definedName name="_1Àrea_d_impressió" localSheetId="0">'3161'!$A$1:$S$102</definedName>
    <definedName name="_xlnm.Print_Area" localSheetId="0">'3161'!$A$1:$T$102</definedName>
  </definedNames>
  <calcPr calcId="125725"/>
</workbook>
</file>

<file path=xl/calcChain.xml><?xml version="1.0" encoding="utf-8"?>
<calcChain xmlns="http://schemas.openxmlformats.org/spreadsheetml/2006/main">
  <c r="G74" i="1"/>
  <c r="F74"/>
  <c r="E74"/>
  <c r="D74"/>
  <c r="G73"/>
  <c r="F73"/>
  <c r="E73"/>
  <c r="D73"/>
  <c r="C73"/>
  <c r="G70"/>
  <c r="F70"/>
  <c r="E70"/>
  <c r="C70"/>
  <c r="D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O54" l="1"/>
  <c r="L54"/>
  <c r="O55"/>
  <c r="L55"/>
  <c r="I55"/>
  <c r="F55"/>
  <c r="C55"/>
  <c r="O43" l="1"/>
  <c r="P36"/>
  <c r="P35"/>
  <c r="O35"/>
  <c r="Q36" l="1"/>
  <c r="Q35"/>
  <c r="O44"/>
  <c r="L45"/>
  <c r="L44"/>
  <c r="L43"/>
  <c r="I45"/>
  <c r="I44"/>
  <c r="I43"/>
  <c r="F45"/>
  <c r="F44"/>
  <c r="F43"/>
  <c r="O26"/>
  <c r="L26"/>
  <c r="I26"/>
  <c r="F26"/>
  <c r="O25"/>
  <c r="O24"/>
  <c r="O23"/>
  <c r="O22"/>
  <c r="O21"/>
  <c r="L25"/>
  <c r="L24"/>
  <c r="L23"/>
  <c r="L22"/>
  <c r="L21"/>
  <c r="I25"/>
  <c r="I24"/>
  <c r="I23"/>
  <c r="I22"/>
  <c r="I21"/>
  <c r="F25"/>
  <c r="F24"/>
  <c r="F23"/>
  <c r="F22"/>
  <c r="F21"/>
  <c r="Q13" l="1"/>
  <c r="Q12"/>
  <c r="Q11"/>
  <c r="Q10"/>
  <c r="Q9"/>
  <c r="Q37"/>
  <c r="O45" s="1"/>
  <c r="P37"/>
  <c r="O37"/>
  <c r="P14"/>
  <c r="O14"/>
  <c r="J37"/>
  <c r="I37"/>
  <c r="G37"/>
  <c r="F37"/>
  <c r="E37"/>
  <c r="C37"/>
  <c r="D54"/>
  <c r="K36"/>
  <c r="H36"/>
  <c r="D36"/>
  <c r="K35"/>
  <c r="K37" s="1"/>
  <c r="H35"/>
  <c r="D35"/>
  <c r="D37" s="1"/>
  <c r="N9"/>
  <c r="J14"/>
  <c r="I14"/>
  <c r="K13"/>
  <c r="K12"/>
  <c r="K11"/>
  <c r="K10"/>
  <c r="K9"/>
  <c r="G14"/>
  <c r="F14"/>
  <c r="H13"/>
  <c r="H12"/>
  <c r="H11"/>
  <c r="H10"/>
  <c r="H9"/>
  <c r="E14"/>
  <c r="C14"/>
  <c r="D13"/>
  <c r="D12"/>
  <c r="D11"/>
  <c r="D10"/>
  <c r="D9"/>
  <c r="D14" s="1"/>
  <c r="N10"/>
  <c r="N11"/>
  <c r="N12"/>
  <c r="N13"/>
  <c r="N35"/>
  <c r="L14"/>
  <c r="M14"/>
  <c r="N36"/>
  <c r="M37"/>
  <c r="L37"/>
  <c r="N14"/>
  <c r="H37"/>
  <c r="F54" s="1"/>
  <c r="N37"/>
  <c r="H14"/>
  <c r="K14"/>
  <c r="I54" l="1"/>
  <c r="Q14"/>
</calcChain>
</file>

<file path=xl/sharedStrings.xml><?xml version="1.0" encoding="utf-8"?>
<sst xmlns="http://schemas.openxmlformats.org/spreadsheetml/2006/main" count="103" uniqueCount="32">
  <si>
    <t>Valors absoluts</t>
  </si>
  <si>
    <t>Nombres índex</t>
  </si>
  <si>
    <t xml:space="preserve"> Catedràtics universitat </t>
  </si>
  <si>
    <t xml:space="preserve"> Titulars universitat </t>
  </si>
  <si>
    <t xml:space="preserve"> Professorat contractat </t>
  </si>
  <si>
    <t xml:space="preserve"> Temps complet </t>
  </si>
  <si>
    <t xml:space="preserve"> Temps parcial </t>
  </si>
  <si>
    <t xml:space="preserve"> Catedr. escoles univer. </t>
  </si>
  <si>
    <t xml:space="preserve"> Titulars escoles univer. </t>
  </si>
  <si>
    <t>2005-2006</t>
  </si>
  <si>
    <t>Dones</t>
  </si>
  <si>
    <t>Total</t>
  </si>
  <si>
    <t>Homes</t>
  </si>
  <si>
    <t>Relació PDI/PAS</t>
  </si>
  <si>
    <t>Relació estudiantat/professorat</t>
  </si>
  <si>
    <t>TOTAL</t>
  </si>
  <si>
    <t xml:space="preserve"> TOTAL</t>
  </si>
  <si>
    <t xml:space="preserve"> Catedràtics/tiques universitat </t>
  </si>
  <si>
    <t>2006 - 2007</t>
  </si>
  <si>
    <t>2005 - 2006</t>
  </si>
  <si>
    <t>2007 - 2008</t>
  </si>
  <si>
    <t>2008-2009</t>
  </si>
  <si>
    <t>2007-2008</t>
  </si>
  <si>
    <t>2006-2007</t>
  </si>
  <si>
    <r>
      <t xml:space="preserve"> Nombre d'estudiantat</t>
    </r>
    <r>
      <rPr>
        <b/>
        <vertAlign val="superscript"/>
        <sz val="10"/>
        <color indexed="9"/>
        <rFont val="Arial"/>
        <family val="2"/>
      </rPr>
      <t xml:space="preserve"> (1)</t>
    </r>
  </si>
  <si>
    <t>PROFESSORAT PER CATEGORIES</t>
  </si>
  <si>
    <t>PROFESSORAT PER DEDICACIÓ</t>
  </si>
  <si>
    <t>RELACIÓ ESTUDIANTAT/PROFESSORAT</t>
  </si>
  <si>
    <t>2009-2010</t>
  </si>
  <si>
    <t>3.1.6.1 ANÀLISI GLOBAL DE LA UPC</t>
  </si>
  <si>
    <t>3.1.6 Evolució del professorat</t>
  </si>
  <si>
    <r>
      <t>(1)</t>
    </r>
    <r>
      <rPr>
        <sz val="8"/>
        <color rgb="FF254061"/>
        <rFont val="Arial"/>
        <family val="2"/>
      </rPr>
      <t xml:space="preserve"> Només inclou l'estudiantat de 1r i 2n cicle i graus. (No inclou ni l'estudiantat de projecte de fi de carrera ni el de doctorat.)</t>
    </r>
  </si>
</sst>
</file>

<file path=xl/styles.xml><?xml version="1.0" encoding="utf-8"?>
<styleSheet xmlns="http://schemas.openxmlformats.org/spreadsheetml/2006/main">
  <numFmts count="3">
    <numFmt numFmtId="164" formatCode="_-* #,##0\ _P_t_s_-;\-* #,##0\ _P_t_s_-;_-* &quot;-&quot;\ _P_t_s_-;_-@_-"/>
    <numFmt numFmtId="165" formatCode="#,##0.0"/>
    <numFmt numFmtId="166" formatCode="_(#,##0_);_(\(#,##0\);_(&quot;-&quot;_);_(@_)"/>
  </numFmts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8"/>
      <color rgb="FF254061"/>
      <name val="Arial"/>
      <family val="2"/>
    </font>
    <font>
      <b/>
      <sz val="9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vertAlign val="superscript"/>
      <sz val="8"/>
      <color rgb="FF25406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theme="0"/>
      </left>
      <right style="thin">
        <color rgb="FF7F7F7F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/>
      <diagonal/>
    </border>
    <border>
      <left style="thin">
        <color theme="0"/>
      </left>
      <right/>
      <top style="thin">
        <color rgb="FF7F7F7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3" borderId="10">
      <alignment horizontal="left"/>
    </xf>
    <xf numFmtId="0" fontId="7" fillId="2" borderId="10">
      <alignment horizontal="left"/>
    </xf>
    <xf numFmtId="0" fontId="7" fillId="4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4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4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37">
    <xf numFmtId="0" fontId="0" fillId="0" borderId="0" xfId="0"/>
    <xf numFmtId="0" fontId="12" fillId="6" borderId="0" xfId="0" applyFont="1" applyFill="1"/>
    <xf numFmtId="164" fontId="13" fillId="6" borderId="0" xfId="0" applyNumberFormat="1" applyFont="1" applyFill="1"/>
    <xf numFmtId="164" fontId="12" fillId="6" borderId="0" xfId="0" applyNumberFormat="1" applyFont="1" applyFill="1"/>
    <xf numFmtId="0" fontId="11" fillId="9" borderId="0" xfId="20" applyFont="1" applyBorder="1">
      <alignment horizontal="left" vertical="center"/>
    </xf>
    <xf numFmtId="164" fontId="12" fillId="6" borderId="0" xfId="0" applyNumberFormat="1" applyFont="1" applyFill="1" applyBorder="1"/>
    <xf numFmtId="0" fontId="12" fillId="6" borderId="0" xfId="0" applyFont="1" applyFill="1" applyBorder="1"/>
    <xf numFmtId="0" fontId="14" fillId="6" borderId="0" xfId="6" applyFont="1" applyFill="1" applyBorder="1"/>
    <xf numFmtId="164" fontId="12" fillId="6" borderId="0" xfId="6" applyNumberFormat="1" applyFont="1" applyFill="1" applyBorder="1"/>
    <xf numFmtId="0" fontId="14" fillId="6" borderId="0" xfId="0" applyFont="1" applyFill="1" applyBorder="1"/>
    <xf numFmtId="0" fontId="12" fillId="6" borderId="0" xfId="4" applyFont="1" applyFill="1" applyBorder="1"/>
    <xf numFmtId="164" fontId="12" fillId="6" borderId="12" xfId="0" applyNumberFormat="1" applyFont="1" applyFill="1" applyBorder="1"/>
    <xf numFmtId="0" fontId="15" fillId="9" borderId="0" xfId="20" applyFont="1" applyBorder="1">
      <alignment horizontal="left" vertical="center"/>
    </xf>
    <xf numFmtId="164" fontId="12" fillId="6" borderId="0" xfId="2" applyNumberFormat="1" applyFont="1" applyFill="1" applyBorder="1"/>
    <xf numFmtId="0" fontId="16" fillId="11" borderId="13" xfId="21" applyFont="1" applyFill="1" applyBorder="1">
      <alignment horizontal="center" vertical="center"/>
    </xf>
    <xf numFmtId="4" fontId="16" fillId="11" borderId="13" xfId="10" applyFont="1" applyFill="1" applyBorder="1">
      <alignment horizontal="left" vertical="center"/>
    </xf>
    <xf numFmtId="166" fontId="16" fillId="11" borderId="13" xfId="16" applyNumberFormat="1" applyFont="1" applyFill="1" applyBorder="1" applyAlignment="1">
      <alignment horizontal="right" vertical="center"/>
    </xf>
    <xf numFmtId="166" fontId="12" fillId="12" borderId="13" xfId="16" applyNumberFormat="1" applyFont="1" applyFill="1" applyBorder="1" applyAlignment="1">
      <alignment horizontal="right" vertical="center"/>
    </xf>
    <xf numFmtId="166" fontId="12" fillId="13" borderId="13" xfId="17" applyNumberFormat="1" applyFont="1" applyFill="1" applyBorder="1" applyAlignment="1">
      <alignment horizontal="right" vertical="center"/>
    </xf>
    <xf numFmtId="0" fontId="12" fillId="6" borderId="14" xfId="5" applyFont="1" applyFill="1" applyBorder="1" applyAlignment="1"/>
    <xf numFmtId="164" fontId="12" fillId="6" borderId="15" xfId="9" applyNumberFormat="1" applyFont="1" applyFill="1" applyBorder="1"/>
    <xf numFmtId="164" fontId="12" fillId="6" borderId="16" xfId="3" applyNumberFormat="1" applyFont="1" applyFill="1" applyBorder="1"/>
    <xf numFmtId="0" fontId="12" fillId="6" borderId="17" xfId="8" applyFont="1" applyFill="1" applyBorder="1"/>
    <xf numFmtId="0" fontId="14" fillId="6" borderId="18" xfId="6" applyFont="1" applyFill="1" applyBorder="1"/>
    <xf numFmtId="164" fontId="12" fillId="6" borderId="18" xfId="6" applyNumberFormat="1" applyFont="1" applyFill="1" applyBorder="1"/>
    <xf numFmtId="0" fontId="12" fillId="6" borderId="19" xfId="4" applyFont="1" applyFill="1" applyBorder="1"/>
    <xf numFmtId="164" fontId="12" fillId="6" borderId="20" xfId="7" applyNumberFormat="1" applyFont="1" applyFill="1" applyBorder="1"/>
    <xf numFmtId="164" fontId="12" fillId="6" borderId="21" xfId="7" applyNumberFormat="1" applyFont="1" applyFill="1" applyBorder="1"/>
    <xf numFmtId="164" fontId="12" fillId="6" borderId="14" xfId="5" applyNumberFormat="1" applyFont="1" applyFill="1" applyBorder="1" applyAlignment="1"/>
    <xf numFmtId="0" fontId="12" fillId="6" borderId="15" xfId="0" applyFont="1" applyFill="1" applyBorder="1"/>
    <xf numFmtId="164" fontId="12" fillId="6" borderId="15" xfId="0" applyNumberFormat="1" applyFont="1" applyFill="1" applyBorder="1"/>
    <xf numFmtId="0" fontId="12" fillId="6" borderId="16" xfId="6" applyFont="1" applyFill="1" applyBorder="1"/>
    <xf numFmtId="164" fontId="12" fillId="6" borderId="17" xfId="8" applyNumberFormat="1" applyFont="1" applyFill="1" applyBorder="1"/>
    <xf numFmtId="0" fontId="12" fillId="9" borderId="13" xfId="20" applyFont="1" applyBorder="1">
      <alignment horizontal="left" vertical="center"/>
    </xf>
    <xf numFmtId="0" fontId="12" fillId="6" borderId="18" xfId="6" applyFont="1" applyFill="1" applyBorder="1"/>
    <xf numFmtId="164" fontId="12" fillId="6" borderId="19" xfId="4" applyNumberFormat="1" applyFont="1" applyFill="1" applyBorder="1"/>
    <xf numFmtId="0" fontId="12" fillId="6" borderId="20" xfId="0" applyFont="1" applyFill="1" applyBorder="1"/>
    <xf numFmtId="164" fontId="12" fillId="6" borderId="20" xfId="0" applyNumberFormat="1" applyFont="1" applyFill="1" applyBorder="1"/>
    <xf numFmtId="0" fontId="12" fillId="6" borderId="21" xfId="2" applyFont="1" applyFill="1" applyBorder="1"/>
    <xf numFmtId="0" fontId="12" fillId="6" borderId="22" xfId="6" applyFont="1" applyFill="1" applyBorder="1"/>
    <xf numFmtId="0" fontId="11" fillId="9" borderId="23" xfId="20" applyFont="1" applyBorder="1">
      <alignment horizontal="left" vertical="center"/>
    </xf>
    <xf numFmtId="0" fontId="12" fillId="6" borderId="24" xfId="6" applyFont="1" applyFill="1" applyBorder="1"/>
    <xf numFmtId="164" fontId="12" fillId="6" borderId="23" xfId="0" applyNumberFormat="1" applyFont="1" applyFill="1" applyBorder="1"/>
    <xf numFmtId="164" fontId="12" fillId="6" borderId="0" xfId="3" applyNumberFormat="1" applyFont="1" applyFill="1" applyBorder="1"/>
    <xf numFmtId="166" fontId="12" fillId="12" borderId="13" xfId="16" applyNumberFormat="1" applyFont="1" applyFill="1" applyBorder="1" applyAlignment="1">
      <alignment vertical="center"/>
    </xf>
    <xf numFmtId="166" fontId="12" fillId="13" borderId="13" xfId="17" applyNumberFormat="1" applyFont="1" applyFill="1" applyBorder="1" applyAlignment="1">
      <alignment vertical="center"/>
    </xf>
    <xf numFmtId="166" fontId="16" fillId="11" borderId="13" xfId="26" applyNumberFormat="1" applyFont="1" applyFill="1" applyBorder="1" applyAlignment="1">
      <alignment vertical="center"/>
    </xf>
    <xf numFmtId="166" fontId="16" fillId="11" borderId="13" xfId="26" applyNumberFormat="1" applyFont="1" applyFill="1" applyBorder="1" applyAlignment="1">
      <alignment horizontal="right" vertical="center"/>
    </xf>
    <xf numFmtId="164" fontId="12" fillId="6" borderId="21" xfId="2" applyNumberFormat="1" applyFont="1" applyFill="1" applyBorder="1"/>
    <xf numFmtId="0" fontId="12" fillId="6" borderId="16" xfId="3" applyFont="1" applyFill="1" applyBorder="1"/>
    <xf numFmtId="0" fontId="14" fillId="6" borderId="17" xfId="8" applyFont="1" applyFill="1" applyBorder="1"/>
    <xf numFmtId="4" fontId="16" fillId="11" borderId="13" xfId="10" applyFont="1" applyFill="1" applyBorder="1" applyAlignment="1">
      <alignment vertical="center" wrapText="1"/>
    </xf>
    <xf numFmtId="0" fontId="12" fillId="9" borderId="36" xfId="20" applyFont="1" applyBorder="1" applyAlignment="1">
      <alignment horizontal="left" vertical="top"/>
    </xf>
    <xf numFmtId="0" fontId="12" fillId="6" borderId="37" xfId="0" applyFont="1" applyFill="1" applyBorder="1"/>
    <xf numFmtId="0" fontId="19" fillId="6" borderId="0" xfId="0" applyFont="1" applyFill="1" applyBorder="1"/>
    <xf numFmtId="0" fontId="21" fillId="15" borderId="0" xfId="0" applyFont="1" applyFill="1"/>
    <xf numFmtId="0" fontId="21" fillId="6" borderId="0" xfId="0" applyFont="1" applyFill="1"/>
    <xf numFmtId="164" fontId="12" fillId="6" borderId="38" xfId="9" applyNumberFormat="1" applyFont="1" applyFill="1" applyBorder="1"/>
    <xf numFmtId="166" fontId="12" fillId="12" borderId="31" xfId="16" applyNumberFormat="1" applyFont="1" applyFill="1" applyBorder="1" applyAlignment="1">
      <alignment horizontal="right" vertical="center"/>
    </xf>
    <xf numFmtId="166" fontId="12" fillId="13" borderId="31" xfId="17" applyNumberFormat="1" applyFont="1" applyFill="1" applyBorder="1" applyAlignment="1">
      <alignment horizontal="right" vertical="center"/>
    </xf>
    <xf numFmtId="164" fontId="12" fillId="6" borderId="39" xfId="7" applyNumberFormat="1" applyFont="1" applyFill="1" applyBorder="1"/>
    <xf numFmtId="164" fontId="12" fillId="6" borderId="38" xfId="0" applyNumberFormat="1" applyFont="1" applyFill="1" applyBorder="1"/>
    <xf numFmtId="164" fontId="12" fillId="6" borderId="39" xfId="0" applyNumberFormat="1" applyFont="1" applyFill="1" applyBorder="1"/>
    <xf numFmtId="166" fontId="12" fillId="12" borderId="31" xfId="16" applyNumberFormat="1" applyFont="1" applyFill="1" applyBorder="1" applyAlignment="1">
      <alignment vertical="center"/>
    </xf>
    <xf numFmtId="166" fontId="12" fillId="13" borderId="31" xfId="17" applyNumberFormat="1" applyFont="1" applyFill="1" applyBorder="1" applyAlignment="1">
      <alignment vertical="center"/>
    </xf>
    <xf numFmtId="0" fontId="20" fillId="9" borderId="12" xfId="20" applyFont="1" applyBorder="1" applyAlignment="1">
      <alignment horizontal="left" vertical="center" wrapText="1"/>
    </xf>
    <xf numFmtId="0" fontId="22" fillId="6" borderId="0" xfId="0" applyFont="1" applyFill="1" applyAlignment="1">
      <alignment horizontal="center"/>
    </xf>
    <xf numFmtId="0" fontId="22" fillId="6" borderId="0" xfId="0" applyFont="1" applyFill="1" applyAlignment="1"/>
    <xf numFmtId="164" fontId="21" fillId="6" borderId="0" xfId="0" applyNumberFormat="1" applyFont="1" applyFill="1" applyBorder="1"/>
    <xf numFmtId="0" fontId="23" fillId="15" borderId="0" xfId="0" applyFont="1" applyFill="1" applyAlignment="1"/>
    <xf numFmtId="0" fontId="23" fillId="15" borderId="0" xfId="0" applyFont="1" applyFill="1" applyAlignment="1">
      <alignment horizontal="center" wrapText="1"/>
    </xf>
    <xf numFmtId="0" fontId="23" fillId="15" borderId="0" xfId="0" applyFont="1" applyFill="1" applyAlignment="1">
      <alignment horizontal="center"/>
    </xf>
    <xf numFmtId="1" fontId="23" fillId="15" borderId="0" xfId="0" applyNumberFormat="1" applyFont="1" applyFill="1" applyAlignment="1">
      <alignment horizontal="center"/>
    </xf>
    <xf numFmtId="0" fontId="20" fillId="9" borderId="40" xfId="20" applyFont="1" applyBorder="1" applyAlignment="1">
      <alignment vertical="center" wrapText="1"/>
    </xf>
    <xf numFmtId="0" fontId="20" fillId="9" borderId="0" xfId="20" applyFont="1" applyBorder="1" applyAlignment="1">
      <alignment vertical="center" wrapText="1"/>
    </xf>
    <xf numFmtId="0" fontId="16" fillId="11" borderId="13" xfId="21" applyFont="1" applyFill="1" applyBorder="1" applyAlignment="1">
      <alignment horizontal="center" vertical="center"/>
    </xf>
    <xf numFmtId="1" fontId="12" fillId="12" borderId="31" xfId="16" applyNumberFormat="1" applyFont="1" applyFill="1" applyBorder="1" applyAlignment="1">
      <alignment horizontal="center" vertical="center"/>
    </xf>
    <xf numFmtId="1" fontId="12" fillId="12" borderId="32" xfId="16" applyNumberFormat="1" applyFont="1" applyFill="1" applyBorder="1" applyAlignment="1">
      <alignment horizontal="center" vertical="center"/>
    </xf>
    <xf numFmtId="1" fontId="12" fillId="12" borderId="33" xfId="16" applyNumberFormat="1" applyFont="1" applyFill="1" applyBorder="1" applyAlignment="1">
      <alignment horizontal="center" vertical="center"/>
    </xf>
    <xf numFmtId="1" fontId="12" fillId="13" borderId="31" xfId="16" applyNumberFormat="1" applyFont="1" applyFill="1" applyBorder="1" applyAlignment="1">
      <alignment horizontal="center" vertical="center"/>
    </xf>
    <xf numFmtId="1" fontId="12" fillId="13" borderId="32" xfId="16" applyNumberFormat="1" applyFont="1" applyFill="1" applyBorder="1" applyAlignment="1">
      <alignment horizontal="center" vertical="center"/>
    </xf>
    <xf numFmtId="1" fontId="12" fillId="13" borderId="33" xfId="16" applyNumberFormat="1" applyFont="1" applyFill="1" applyBorder="1" applyAlignment="1">
      <alignment horizontal="center" vertical="center"/>
    </xf>
    <xf numFmtId="165" fontId="12" fillId="12" borderId="13" xfId="16" applyNumberFormat="1" applyFont="1" applyFill="1" applyBorder="1" applyAlignment="1">
      <alignment horizontal="right" vertical="center"/>
    </xf>
    <xf numFmtId="0" fontId="16" fillId="11" borderId="25" xfId="21" applyFont="1" applyFill="1" applyBorder="1" applyAlignment="1">
      <alignment horizontal="center" vertical="center"/>
    </xf>
    <xf numFmtId="0" fontId="16" fillId="11" borderId="26" xfId="21" applyFont="1" applyFill="1" applyBorder="1" applyAlignment="1">
      <alignment horizontal="center" vertical="center"/>
    </xf>
    <xf numFmtId="0" fontId="16" fillId="11" borderId="27" xfId="21" applyFont="1" applyFill="1" applyBorder="1" applyAlignment="1">
      <alignment horizontal="center" vertical="center"/>
    </xf>
    <xf numFmtId="0" fontId="16" fillId="11" borderId="34" xfId="21" applyFont="1" applyFill="1" applyBorder="1" applyAlignment="1">
      <alignment horizontal="center" vertical="center"/>
    </xf>
    <xf numFmtId="0" fontId="16" fillId="11" borderId="0" xfId="21" applyFont="1" applyFill="1" applyBorder="1" applyAlignment="1">
      <alignment horizontal="center" vertical="center"/>
    </xf>
    <xf numFmtId="0" fontId="16" fillId="11" borderId="35" xfId="21" applyFont="1" applyFill="1" applyBorder="1" applyAlignment="1">
      <alignment horizontal="center" vertical="center"/>
    </xf>
    <xf numFmtId="1" fontId="12" fillId="12" borderId="34" xfId="16" applyNumberFormat="1" applyFont="1" applyFill="1" applyBorder="1" applyAlignment="1">
      <alignment horizontal="center" vertical="center"/>
    </xf>
    <xf numFmtId="1" fontId="12" fillId="12" borderId="0" xfId="16" applyNumberFormat="1" applyFont="1" applyFill="1" applyBorder="1" applyAlignment="1">
      <alignment horizontal="center" vertical="center"/>
    </xf>
    <xf numFmtId="1" fontId="12" fillId="12" borderId="35" xfId="16" applyNumberFormat="1" applyFont="1" applyFill="1" applyBorder="1" applyAlignment="1">
      <alignment horizontal="center" vertical="center"/>
    </xf>
    <xf numFmtId="0" fontId="16" fillId="11" borderId="28" xfId="21" applyFont="1" applyFill="1" applyBorder="1" applyAlignment="1">
      <alignment horizontal="center" vertical="center"/>
    </xf>
    <xf numFmtId="0" fontId="16" fillId="11" borderId="29" xfId="21" applyFont="1" applyFill="1" applyBorder="1" applyAlignment="1">
      <alignment horizontal="center" vertical="center"/>
    </xf>
    <xf numFmtId="0" fontId="16" fillId="11" borderId="30" xfId="21" applyFont="1" applyFill="1" applyBorder="1" applyAlignment="1">
      <alignment horizontal="center" vertical="center"/>
    </xf>
    <xf numFmtId="1" fontId="12" fillId="13" borderId="34" xfId="17" applyNumberFormat="1" applyFont="1" applyFill="1" applyBorder="1" applyAlignment="1">
      <alignment horizontal="center" vertical="center"/>
    </xf>
    <xf numFmtId="1" fontId="12" fillId="13" borderId="0" xfId="17" applyNumberFormat="1" applyFont="1" applyFill="1" applyBorder="1" applyAlignment="1">
      <alignment horizontal="center" vertical="center"/>
    </xf>
    <xf numFmtId="1" fontId="12" fillId="13" borderId="35" xfId="17" applyNumberFormat="1" applyFont="1" applyFill="1" applyBorder="1" applyAlignment="1">
      <alignment horizontal="center" vertical="center"/>
    </xf>
    <xf numFmtId="1" fontId="16" fillId="11" borderId="28" xfId="26" applyNumberFormat="1" applyFont="1" applyFill="1" applyBorder="1" applyAlignment="1">
      <alignment horizontal="center" vertical="center"/>
    </xf>
    <xf numFmtId="1" fontId="16" fillId="11" borderId="29" xfId="26" applyNumberFormat="1" applyFont="1" applyFill="1" applyBorder="1" applyAlignment="1">
      <alignment horizontal="center" vertical="center"/>
    </xf>
    <xf numFmtId="1" fontId="16" fillId="11" borderId="30" xfId="26" applyNumberFormat="1" applyFont="1" applyFill="1" applyBorder="1" applyAlignment="1">
      <alignment horizontal="center" vertical="center"/>
    </xf>
    <xf numFmtId="165" fontId="12" fillId="13" borderId="13" xfId="16" applyNumberFormat="1" applyFont="1" applyFill="1" applyBorder="1" applyAlignment="1">
      <alignment horizontal="right" vertical="center"/>
    </xf>
    <xf numFmtId="3" fontId="12" fillId="12" borderId="13" xfId="16" applyNumberFormat="1" applyFont="1" applyFill="1" applyBorder="1" applyAlignment="1">
      <alignment horizontal="right" vertical="center"/>
    </xf>
    <xf numFmtId="4" fontId="17" fillId="6" borderId="31" xfId="10" applyFont="1" applyFill="1" applyBorder="1" applyAlignment="1">
      <alignment horizontal="left" vertical="center" wrapText="1"/>
    </xf>
    <xf numFmtId="4" fontId="17" fillId="6" borderId="32" xfId="10" applyFont="1" applyFill="1" applyBorder="1" applyAlignment="1">
      <alignment horizontal="left" vertical="center" wrapText="1"/>
    </xf>
    <xf numFmtId="4" fontId="17" fillId="6" borderId="33" xfId="10" applyFont="1" applyFill="1" applyBorder="1" applyAlignment="1">
      <alignment horizontal="left" vertical="center" wrapText="1"/>
    </xf>
    <xf numFmtId="164" fontId="12" fillId="6" borderId="13" xfId="28" applyNumberFormat="1" applyFont="1" applyFill="1" applyBorder="1" applyAlignment="1">
      <alignment horizontal="left" vertical="center"/>
    </xf>
    <xf numFmtId="1" fontId="16" fillId="11" borderId="31" xfId="26" applyNumberFormat="1" applyFont="1" applyFill="1" applyBorder="1" applyAlignment="1">
      <alignment horizontal="center" vertical="center"/>
    </xf>
    <xf numFmtId="1" fontId="16" fillId="11" borderId="32" xfId="26" applyNumberFormat="1" applyFont="1" applyFill="1" applyBorder="1" applyAlignment="1">
      <alignment horizontal="center" vertical="center"/>
    </xf>
    <xf numFmtId="1" fontId="16" fillId="11" borderId="33" xfId="26" applyNumberFormat="1" applyFont="1" applyFill="1" applyBorder="1" applyAlignment="1">
      <alignment horizontal="center" vertical="center"/>
    </xf>
    <xf numFmtId="1" fontId="12" fillId="13" borderId="34" xfId="16" applyNumberFormat="1" applyFont="1" applyFill="1" applyBorder="1" applyAlignment="1">
      <alignment horizontal="center" vertical="center"/>
    </xf>
    <xf numFmtId="1" fontId="12" fillId="13" borderId="0" xfId="16" applyNumberFormat="1" applyFont="1" applyFill="1" applyBorder="1" applyAlignment="1">
      <alignment horizontal="center" vertical="center"/>
    </xf>
    <xf numFmtId="1" fontId="12" fillId="13" borderId="35" xfId="16" applyNumberFormat="1" applyFont="1" applyFill="1" applyBorder="1" applyAlignment="1">
      <alignment horizontal="center" vertical="center"/>
    </xf>
    <xf numFmtId="0" fontId="20" fillId="9" borderId="41" xfId="20" applyFont="1" applyBorder="1" applyAlignment="1">
      <alignment horizontal="left" vertical="center" wrapText="1"/>
    </xf>
    <xf numFmtId="0" fontId="20" fillId="9" borderId="0" xfId="20" applyFont="1" applyBorder="1" applyAlignment="1">
      <alignment horizontal="left" vertical="center" wrapText="1"/>
    </xf>
    <xf numFmtId="0" fontId="20" fillId="9" borderId="0" xfId="20" applyFont="1" applyBorder="1" applyAlignment="1">
      <alignment horizontal="left" vertical="center"/>
    </xf>
    <xf numFmtId="0" fontId="18" fillId="14" borderId="0" xfId="20" applyFont="1" applyFill="1" applyBorder="1">
      <alignment horizontal="left" vertical="center"/>
    </xf>
    <xf numFmtId="0" fontId="20" fillId="14" borderId="0" xfId="20" applyFont="1" applyFill="1" applyBorder="1">
      <alignment horizontal="left" vertical="center"/>
    </xf>
    <xf numFmtId="0" fontId="20" fillId="9" borderId="0" xfId="20" applyFont="1" applyBorder="1">
      <alignment horizontal="left" vertical="center"/>
    </xf>
    <xf numFmtId="0" fontId="23" fillId="15" borderId="0" xfId="0" applyFont="1" applyFill="1" applyBorder="1" applyAlignment="1"/>
    <xf numFmtId="0" fontId="23" fillId="15" borderId="0" xfId="0" applyFont="1" applyFill="1" applyBorder="1" applyAlignment="1">
      <alignment horizontal="center" wrapText="1"/>
    </xf>
    <xf numFmtId="0" fontId="21" fillId="15" borderId="0" xfId="0" applyFont="1" applyFill="1" applyBorder="1"/>
    <xf numFmtId="0" fontId="21" fillId="6" borderId="0" xfId="0" applyFont="1" applyFill="1" applyBorder="1"/>
    <xf numFmtId="4" fontId="24" fillId="15" borderId="0" xfId="10" applyFont="1" applyFill="1" applyBorder="1" applyAlignment="1">
      <alignment vertical="center"/>
    </xf>
    <xf numFmtId="1" fontId="23" fillId="15" borderId="0" xfId="0" applyNumberFormat="1" applyFont="1" applyFill="1" applyBorder="1" applyAlignment="1">
      <alignment horizontal="center" vertical="center"/>
    </xf>
    <xf numFmtId="1" fontId="23" fillId="14" borderId="0" xfId="20" applyNumberFormat="1" applyFont="1" applyFill="1" applyBorder="1" applyAlignment="1">
      <alignment horizontal="center" vertical="center"/>
    </xf>
    <xf numFmtId="1" fontId="23" fillId="15" borderId="0" xfId="16" applyNumberFormat="1" applyFont="1" applyFill="1" applyBorder="1" applyAlignment="1">
      <alignment horizontal="center" vertical="center"/>
    </xf>
    <xf numFmtId="1" fontId="23" fillId="15" borderId="0" xfId="17" applyNumberFormat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/>
    </xf>
    <xf numFmtId="0" fontId="11" fillId="9" borderId="0" xfId="20" applyFont="1" applyBorder="1" applyAlignment="1">
      <alignment vertical="center"/>
    </xf>
    <xf numFmtId="0" fontId="11" fillId="9" borderId="0" xfId="20" applyFont="1" applyBorder="1" applyAlignment="1">
      <alignment horizontal="left" vertical="center"/>
    </xf>
    <xf numFmtId="0" fontId="11" fillId="9" borderId="0" xfId="20" applyFont="1" applyBorder="1" applyAlignment="1">
      <alignment horizontal="left" vertical="center"/>
    </xf>
    <xf numFmtId="164" fontId="11" fillId="9" borderId="0" xfId="20" applyNumberFormat="1" applyFont="1" applyBorder="1">
      <alignment horizontal="left" vertical="center"/>
    </xf>
    <xf numFmtId="0" fontId="11" fillId="9" borderId="29" xfId="20" applyFont="1" applyBorder="1">
      <alignment horizontal="left" vertical="center"/>
    </xf>
    <xf numFmtId="0" fontId="11" fillId="9" borderId="32" xfId="20" applyFont="1" applyBorder="1">
      <alignment horizontal="left" vertical="center"/>
    </xf>
    <xf numFmtId="0" fontId="11" fillId="9" borderId="26" xfId="20" applyFont="1" applyBorder="1">
      <alignment horizontal="left" vertical="center"/>
    </xf>
    <xf numFmtId="0" fontId="15" fillId="9" borderId="42" xfId="20" applyFont="1" applyBorder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>
                <a:solidFill>
                  <a:srgbClr val="254061"/>
                </a:solidFill>
              </a:defRPr>
            </a:pPr>
            <a:r>
              <a:rPr lang="en-US" sz="1000">
                <a:solidFill>
                  <a:srgbClr val="254061"/>
                </a:solidFill>
              </a:rPr>
              <a:t>Professorat per dedicació</a:t>
            </a:r>
          </a:p>
          <a:p>
            <a:pPr algn="l">
              <a:defRPr sz="1000">
                <a:solidFill>
                  <a:srgbClr val="254061"/>
                </a:solidFill>
              </a:defRPr>
            </a:pPr>
            <a:r>
              <a:rPr lang="en-US" sz="1000">
                <a:solidFill>
                  <a:srgbClr val="254061"/>
                </a:solidFill>
              </a:rPr>
              <a:t>Nombres índex</a:t>
            </a:r>
          </a:p>
        </c:rich>
      </c:tx>
      <c:layout>
        <c:manualLayout>
          <c:xMode val="edge"/>
          <c:yMode val="edge"/>
          <c:x val="2.9416628264978331E-2"/>
          <c:y val="2.7765792010583164E-2"/>
        </c:manualLayout>
      </c:layout>
    </c:title>
    <c:plotArea>
      <c:layout>
        <c:manualLayout>
          <c:layoutTarget val="inner"/>
          <c:xMode val="edge"/>
          <c:yMode val="edge"/>
          <c:x val="9.1009186351706031E-2"/>
          <c:y val="0.17353583127762473"/>
          <c:w val="0.68820066979658401"/>
          <c:h val="0.6912076039865136"/>
        </c:manualLayout>
      </c:layout>
      <c:lineChart>
        <c:grouping val="standard"/>
        <c:ser>
          <c:idx val="0"/>
          <c:order val="0"/>
          <c:tx>
            <c:strRef>
              <c:f>'3161'!$B$73</c:f>
              <c:strCache>
                <c:ptCount val="1"/>
                <c:pt idx="0">
                  <c:v> Temps complet </c:v>
                </c:pt>
              </c:strCache>
            </c:strRef>
          </c:tx>
          <c:cat>
            <c:strRef>
              <c:f>'3161'!$C$72:$G$72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'3161'!$C$73:$G$73</c:f>
              <c:numCache>
                <c:formatCode>0</c:formatCode>
                <c:ptCount val="5"/>
                <c:pt idx="0">
                  <c:v>100</c:v>
                </c:pt>
                <c:pt idx="1">
                  <c:v>101.95094760312152</c:v>
                </c:pt>
                <c:pt idx="2">
                  <c:v>105.29542920847268</c:v>
                </c:pt>
                <c:pt idx="3">
                  <c:v>106.91192865105909</c:v>
                </c:pt>
                <c:pt idx="4">
                  <c:v>107.85953177257525</c:v>
                </c:pt>
              </c:numCache>
            </c:numRef>
          </c:val>
        </c:ser>
        <c:ser>
          <c:idx val="1"/>
          <c:order val="1"/>
          <c:tx>
            <c:strRef>
              <c:f>'3161'!$B$74</c:f>
              <c:strCache>
                <c:ptCount val="1"/>
                <c:pt idx="0">
                  <c:v> Temps parcial </c:v>
                </c:pt>
              </c:strCache>
            </c:strRef>
          </c:tx>
          <c:cat>
            <c:strRef>
              <c:f>'3161'!$C$72:$G$72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'3161'!$C$74:$G$74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96.84210526315789</c:v>
                </c:pt>
                <c:pt idx="2">
                  <c:v>97.10526315789474</c:v>
                </c:pt>
                <c:pt idx="3">
                  <c:v>104.60526315789474</c:v>
                </c:pt>
                <c:pt idx="4">
                  <c:v>107.5</c:v>
                </c:pt>
              </c:numCache>
            </c:numRef>
          </c:val>
        </c:ser>
        <c:marker val="1"/>
        <c:axId val="94404992"/>
        <c:axId val="94406528"/>
      </c:lineChart>
      <c:catAx>
        <c:axId val="944049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rgbClr val="254061"/>
                </a:solidFill>
              </a:defRPr>
            </a:pPr>
            <a:endParaRPr lang="es-ES"/>
          </a:p>
        </c:txPr>
        <c:crossAx val="94406528"/>
        <c:crosses val="autoZero"/>
        <c:auto val="1"/>
        <c:lblAlgn val="ctr"/>
        <c:lblOffset val="100"/>
      </c:catAx>
      <c:valAx>
        <c:axId val="94406528"/>
        <c:scaling>
          <c:orientation val="minMax"/>
          <c:max val="120"/>
          <c:min val="7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rgbClr val="254061"/>
                </a:solidFill>
              </a:defRPr>
            </a:pPr>
            <a:endParaRPr lang="es-ES"/>
          </a:p>
        </c:txPr>
        <c:crossAx val="94404992"/>
        <c:crosses val="autoZero"/>
        <c:crossBetween val="between"/>
        <c:majorUnit val="10"/>
        <c:minorUnit val="4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2181042255214343"/>
          <c:y val="0.65662958350045486"/>
          <c:w val="0.16817187927844862"/>
          <c:h val="0.23799680535911541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>
                <a:solidFill>
                  <a:srgbClr val="254061"/>
                </a:solidFill>
              </a:defRPr>
            </a:pPr>
            <a:r>
              <a:rPr lang="en-US" sz="1000">
                <a:solidFill>
                  <a:srgbClr val="254061"/>
                </a:solidFill>
              </a:rPr>
              <a:t>Professorat per categories
Nombres índex</a:t>
            </a:r>
          </a:p>
        </c:rich>
      </c:tx>
      <c:layout>
        <c:manualLayout>
          <c:xMode val="edge"/>
          <c:yMode val="edge"/>
          <c:x val="2.1213299219209714E-2"/>
          <c:y val="3.1475396284125962E-2"/>
        </c:manualLayout>
      </c:layout>
    </c:title>
    <c:plotArea>
      <c:layout>
        <c:manualLayout>
          <c:layoutTarget val="inner"/>
          <c:xMode val="edge"/>
          <c:yMode val="edge"/>
          <c:x val="6.5967141054941572E-2"/>
          <c:y val="0.19234974001805361"/>
          <c:w val="0.7220442807552282"/>
          <c:h val="0.69742215549569508"/>
        </c:manualLayout>
      </c:layout>
      <c:lineChart>
        <c:grouping val="standard"/>
        <c:ser>
          <c:idx val="0"/>
          <c:order val="0"/>
          <c:tx>
            <c:strRef>
              <c:f>'3161'!$B$66</c:f>
              <c:strCache>
                <c:ptCount val="1"/>
                <c:pt idx="0">
                  <c:v> Catedràtics universitat </c:v>
                </c:pt>
              </c:strCache>
            </c:strRef>
          </c:tx>
          <c:spPr>
            <a:ln>
              <a:solidFill>
                <a:srgbClr val="A9A9A9"/>
              </a:solidFill>
            </a:ln>
          </c:spPr>
          <c:marker>
            <c:spPr>
              <a:ln>
                <a:solidFill>
                  <a:sysClr val="window" lastClr="FFFFFF">
                    <a:lumMod val="50000"/>
                  </a:sysClr>
                </a:solidFill>
              </a:ln>
            </c:spPr>
          </c:marker>
          <c:cat>
            <c:strRef>
              <c:f>'3161'!$C$65:$G$65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'3161'!$C$66:$G$66</c:f>
              <c:numCache>
                <c:formatCode>0</c:formatCode>
                <c:ptCount val="5"/>
                <c:pt idx="0">
                  <c:v>100</c:v>
                </c:pt>
                <c:pt idx="1">
                  <c:v>99.183673469387756</c:v>
                </c:pt>
                <c:pt idx="2">
                  <c:v>102.85714285714286</c:v>
                </c:pt>
                <c:pt idx="3">
                  <c:v>107.34693877551021</c:v>
                </c:pt>
                <c:pt idx="4">
                  <c:v>106.93877551020408</c:v>
                </c:pt>
              </c:numCache>
            </c:numRef>
          </c:val>
        </c:ser>
        <c:ser>
          <c:idx val="1"/>
          <c:order val="1"/>
          <c:tx>
            <c:strRef>
              <c:f>'3161'!$B$67</c:f>
              <c:strCache>
                <c:ptCount val="1"/>
                <c:pt idx="0">
                  <c:v> Catedr. escoles univer. </c:v>
                </c:pt>
              </c:strCache>
            </c:strRef>
          </c:tx>
          <c:spPr>
            <a:ln>
              <a:solidFill>
                <a:srgbClr val="C7C7C7"/>
              </a:solidFill>
            </a:ln>
          </c:spPr>
          <c:cat>
            <c:strRef>
              <c:f>'3161'!$C$65:$G$65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'3161'!$C$67:$G$67</c:f>
              <c:numCache>
                <c:formatCode>0</c:formatCode>
                <c:ptCount val="5"/>
                <c:pt idx="0">
                  <c:v>100</c:v>
                </c:pt>
                <c:pt idx="1">
                  <c:v>96.747967479674799</c:v>
                </c:pt>
                <c:pt idx="2">
                  <c:v>96.747967479674799</c:v>
                </c:pt>
                <c:pt idx="3">
                  <c:v>90.243902439024396</c:v>
                </c:pt>
                <c:pt idx="4">
                  <c:v>57.72357723577236</c:v>
                </c:pt>
              </c:numCache>
            </c:numRef>
          </c:val>
        </c:ser>
        <c:ser>
          <c:idx val="2"/>
          <c:order val="2"/>
          <c:tx>
            <c:strRef>
              <c:f>'3161'!$B$68</c:f>
              <c:strCache>
                <c:ptCount val="1"/>
                <c:pt idx="0">
                  <c:v> Titulars universitat 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'3161'!$C$65:$G$65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'3161'!$C$68:$G$68</c:f>
              <c:numCache>
                <c:formatCode>0</c:formatCode>
                <c:ptCount val="5"/>
                <c:pt idx="0">
                  <c:v>100</c:v>
                </c:pt>
                <c:pt idx="1">
                  <c:v>97.523219814241486</c:v>
                </c:pt>
                <c:pt idx="2">
                  <c:v>95.51083591331269</c:v>
                </c:pt>
                <c:pt idx="3">
                  <c:v>103.40557275541795</c:v>
                </c:pt>
                <c:pt idx="4">
                  <c:v>110.06191950464397</c:v>
                </c:pt>
              </c:numCache>
            </c:numRef>
          </c:val>
        </c:ser>
        <c:ser>
          <c:idx val="3"/>
          <c:order val="3"/>
          <c:tx>
            <c:strRef>
              <c:f>'3161'!$B$69</c:f>
              <c:strCache>
                <c:ptCount val="1"/>
                <c:pt idx="0">
                  <c:v> Titulars escoles univer. 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'3161'!$C$65:$G$65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'3161'!$C$69:$G$69</c:f>
              <c:numCache>
                <c:formatCode>0</c:formatCode>
                <c:ptCount val="5"/>
                <c:pt idx="0">
                  <c:v>100</c:v>
                </c:pt>
                <c:pt idx="1">
                  <c:v>96.268656716417908</c:v>
                </c:pt>
                <c:pt idx="2">
                  <c:v>93.03482587064677</c:v>
                </c:pt>
                <c:pt idx="3">
                  <c:v>76.616915422885569</c:v>
                </c:pt>
                <c:pt idx="4">
                  <c:v>70.149253731343279</c:v>
                </c:pt>
              </c:numCache>
            </c:numRef>
          </c:val>
        </c:ser>
        <c:ser>
          <c:idx val="4"/>
          <c:order val="4"/>
          <c:tx>
            <c:strRef>
              <c:f>'3161'!$B$70</c:f>
              <c:strCache>
                <c:ptCount val="1"/>
                <c:pt idx="0">
                  <c:v> Professorat contractat 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star"/>
            <c:size val="8"/>
            <c:spPr>
              <a:noFill/>
              <a:ln w="19050"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'3161'!$C$65:$G$65</c:f>
              <c:strCache>
                <c:ptCount val="5"/>
                <c:pt idx="0">
                  <c:v>2005-2006</c:v>
                </c:pt>
                <c:pt idx="1">
                  <c:v>2006 - 2007</c:v>
                </c:pt>
                <c:pt idx="2">
                  <c:v>2007 - 2008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'3161'!$C$70:$G$70</c:f>
              <c:numCache>
                <c:formatCode>0</c:formatCode>
                <c:ptCount val="5"/>
                <c:pt idx="0">
                  <c:v>100</c:v>
                </c:pt>
                <c:pt idx="1">
                  <c:v>100.43069694596711</c:v>
                </c:pt>
                <c:pt idx="2">
                  <c:v>102.858261550509</c:v>
                </c:pt>
                <c:pt idx="3">
                  <c:v>106.22552858261551</c:v>
                </c:pt>
                <c:pt idx="4">
                  <c:v>107.75254502740799</c:v>
                </c:pt>
              </c:numCache>
            </c:numRef>
          </c:val>
        </c:ser>
        <c:marker val="1"/>
        <c:axId val="101133312"/>
        <c:axId val="101164160"/>
      </c:lineChart>
      <c:catAx>
        <c:axId val="10113331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rgbClr val="254061"/>
                </a:solidFill>
              </a:defRPr>
            </a:pPr>
            <a:endParaRPr lang="es-ES"/>
          </a:p>
        </c:txPr>
        <c:crossAx val="101164160"/>
        <c:crosses val="autoZero"/>
        <c:auto val="1"/>
        <c:lblAlgn val="ctr"/>
        <c:lblOffset val="100"/>
      </c:catAx>
      <c:valAx>
        <c:axId val="101164160"/>
        <c:scaling>
          <c:orientation val="minMax"/>
          <c:max val="125"/>
          <c:min val="6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rgbClr val="254061"/>
                </a:solidFill>
              </a:defRPr>
            </a:pPr>
            <a:endParaRPr lang="es-ES"/>
          </a:p>
        </c:txPr>
        <c:crossAx val="101133312"/>
        <c:crosses val="autoZero"/>
        <c:crossBetween val="between"/>
        <c:majorUnit val="10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897855966996567"/>
          <c:y val="0.43854313486404778"/>
          <c:w val="0.18130823697415654"/>
          <c:h val="0.54388299887710856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78</xdr:row>
      <xdr:rowOff>28575</xdr:rowOff>
    </xdr:from>
    <xdr:to>
      <xdr:col>13</xdr:col>
      <xdr:colOff>314325</xdr:colOff>
      <xdr:row>100</xdr:row>
      <xdr:rowOff>28575</xdr:rowOff>
    </xdr:to>
    <xdr:graphicFrame macro="">
      <xdr:nvGraphicFramePr>
        <xdr:cNvPr id="1047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59</xdr:row>
      <xdr:rowOff>95250</xdr:rowOff>
    </xdr:from>
    <xdr:to>
      <xdr:col>13</xdr:col>
      <xdr:colOff>390525</xdr:colOff>
      <xdr:row>76</xdr:row>
      <xdr:rowOff>9525</xdr:rowOff>
    </xdr:to>
    <xdr:graphicFrame macro="">
      <xdr:nvGraphicFramePr>
        <xdr:cNvPr id="1048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tabSelected="1" zoomScaleNormal="100" zoomScaleSheetLayoutView="50" workbookViewId="0">
      <selection activeCell="Y28" sqref="Y28"/>
    </sheetView>
  </sheetViews>
  <sheetFormatPr defaultColWidth="11.42578125" defaultRowHeight="12.75"/>
  <cols>
    <col min="1" max="1" width="0.42578125" style="1" customWidth="1"/>
    <col min="2" max="2" width="31.28515625" style="1" customWidth="1"/>
    <col min="3" max="17" width="8.5703125" style="1" customWidth="1"/>
    <col min="18" max="18" width="0.42578125" style="1" customWidth="1"/>
    <col min="19" max="19" width="0.5703125" style="6" customWidth="1"/>
    <col min="20" max="20" width="3.5703125" style="6" customWidth="1"/>
    <col min="21" max="22" width="5.5703125" style="6" customWidth="1"/>
    <col min="23" max="23" width="13.28515625" style="6" bestFit="1" customWidth="1"/>
    <col min="24" max="27" width="13.28515625" style="1" bestFit="1" customWidth="1"/>
    <col min="28" max="28" width="0.5703125" style="1" customWidth="1"/>
    <col min="29" max="16384" width="11.42578125" style="1"/>
  </cols>
  <sheetData>
    <row r="1" spans="1:27" s="4" customFormat="1">
      <c r="B1" s="131" t="s">
        <v>30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0"/>
      <c r="Q1" s="130"/>
      <c r="R1" s="130"/>
    </row>
    <row r="2" spans="1:27" s="4" customFormat="1">
      <c r="B2" s="131" t="s">
        <v>29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0"/>
      <c r="Q2" s="130"/>
      <c r="R2" s="130"/>
    </row>
    <row r="3" spans="1:27" s="4" customFormat="1">
      <c r="I3" s="132"/>
      <c r="J3" s="132"/>
      <c r="K3" s="132"/>
      <c r="M3" s="132"/>
      <c r="N3" s="132"/>
    </row>
    <row r="4" spans="1:27" s="4" customFormat="1">
      <c r="B4" s="131" t="s">
        <v>25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</row>
    <row r="5" spans="1:27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4"/>
      <c r="U5" s="5"/>
      <c r="V5" s="4"/>
      <c r="W5" s="5"/>
      <c r="X5" s="3"/>
      <c r="Y5" s="3"/>
      <c r="Z5" s="3"/>
      <c r="AA5" s="3"/>
    </row>
    <row r="6" spans="1:27" ht="3.9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7"/>
      <c r="P6" s="57"/>
      <c r="Q6" s="57"/>
      <c r="R6" s="21"/>
      <c r="S6" s="133"/>
      <c r="U6" s="4"/>
    </row>
    <row r="7" spans="1:27" ht="20.100000000000001" customHeight="1">
      <c r="A7" s="22"/>
      <c r="B7" s="106" t="s">
        <v>0</v>
      </c>
      <c r="C7" s="75" t="s">
        <v>9</v>
      </c>
      <c r="D7" s="75"/>
      <c r="E7" s="75"/>
      <c r="F7" s="75" t="s">
        <v>23</v>
      </c>
      <c r="G7" s="75"/>
      <c r="H7" s="75"/>
      <c r="I7" s="75" t="s">
        <v>22</v>
      </c>
      <c r="J7" s="75"/>
      <c r="K7" s="75"/>
      <c r="L7" s="75" t="s">
        <v>21</v>
      </c>
      <c r="M7" s="75"/>
      <c r="N7" s="75"/>
      <c r="O7" s="75" t="s">
        <v>28</v>
      </c>
      <c r="P7" s="75"/>
      <c r="Q7" s="75"/>
      <c r="R7" s="23"/>
      <c r="S7" s="134"/>
      <c r="U7" s="4"/>
    </row>
    <row r="8" spans="1:27" ht="20.100000000000001" customHeight="1">
      <c r="A8" s="22"/>
      <c r="B8" s="106"/>
      <c r="C8" s="14" t="s">
        <v>10</v>
      </c>
      <c r="D8" s="14" t="s">
        <v>12</v>
      </c>
      <c r="E8" s="14" t="s">
        <v>11</v>
      </c>
      <c r="F8" s="14" t="s">
        <v>10</v>
      </c>
      <c r="G8" s="14" t="s">
        <v>12</v>
      </c>
      <c r="H8" s="14" t="s">
        <v>11</v>
      </c>
      <c r="I8" s="14" t="s">
        <v>10</v>
      </c>
      <c r="J8" s="14" t="s">
        <v>12</v>
      </c>
      <c r="K8" s="14" t="s">
        <v>11</v>
      </c>
      <c r="L8" s="14" t="s">
        <v>10</v>
      </c>
      <c r="M8" s="14" t="s">
        <v>12</v>
      </c>
      <c r="N8" s="14" t="s">
        <v>11</v>
      </c>
      <c r="O8" s="14" t="s">
        <v>10</v>
      </c>
      <c r="P8" s="14" t="s">
        <v>12</v>
      </c>
      <c r="Q8" s="14" t="s">
        <v>11</v>
      </c>
      <c r="R8" s="23"/>
      <c r="S8" s="134"/>
      <c r="U8" s="4"/>
    </row>
    <row r="9" spans="1:27" ht="20.100000000000001" customHeight="1">
      <c r="A9" s="22"/>
      <c r="B9" s="15" t="s">
        <v>17</v>
      </c>
      <c r="C9" s="17">
        <v>11</v>
      </c>
      <c r="D9" s="17">
        <f>E9-C9</f>
        <v>234</v>
      </c>
      <c r="E9" s="17">
        <v>245</v>
      </c>
      <c r="F9" s="17">
        <v>13</v>
      </c>
      <c r="G9" s="17">
        <v>230</v>
      </c>
      <c r="H9" s="17">
        <f>SUM(F9:G9)</f>
        <v>243</v>
      </c>
      <c r="I9" s="17">
        <v>16</v>
      </c>
      <c r="J9" s="17">
        <v>236</v>
      </c>
      <c r="K9" s="17">
        <f>SUM(I9:J9)</f>
        <v>252</v>
      </c>
      <c r="L9" s="17">
        <v>17</v>
      </c>
      <c r="M9" s="17">
        <v>246</v>
      </c>
      <c r="N9" s="17">
        <f>SUM(L9:M9)</f>
        <v>263</v>
      </c>
      <c r="O9" s="58">
        <v>17</v>
      </c>
      <c r="P9" s="58">
        <v>245</v>
      </c>
      <c r="Q9" s="17">
        <f>SUM(O9:P9)</f>
        <v>262</v>
      </c>
      <c r="R9" s="24"/>
      <c r="S9" s="134"/>
      <c r="U9" s="4"/>
    </row>
    <row r="10" spans="1:27" ht="20.100000000000001" customHeight="1">
      <c r="A10" s="22"/>
      <c r="B10" s="15" t="s">
        <v>7</v>
      </c>
      <c r="C10" s="18">
        <v>37</v>
      </c>
      <c r="D10" s="18">
        <f>E10-C10</f>
        <v>86</v>
      </c>
      <c r="E10" s="18">
        <v>123</v>
      </c>
      <c r="F10" s="18">
        <v>36</v>
      </c>
      <c r="G10" s="18">
        <v>83</v>
      </c>
      <c r="H10" s="18">
        <f>SUM(F10:G10)</f>
        <v>119</v>
      </c>
      <c r="I10" s="18">
        <v>36</v>
      </c>
      <c r="J10" s="18">
        <v>83</v>
      </c>
      <c r="K10" s="18">
        <f>SUM(I10:J10)</f>
        <v>119</v>
      </c>
      <c r="L10" s="18">
        <v>34</v>
      </c>
      <c r="M10" s="18">
        <v>77</v>
      </c>
      <c r="N10" s="18">
        <f>SUM(L10:M10)</f>
        <v>111</v>
      </c>
      <c r="O10" s="59">
        <v>13</v>
      </c>
      <c r="P10" s="59">
        <v>58</v>
      </c>
      <c r="Q10" s="18">
        <f>SUM(O10:P10)</f>
        <v>71</v>
      </c>
      <c r="R10" s="24"/>
      <c r="S10" s="134"/>
      <c r="U10" s="4"/>
    </row>
    <row r="11" spans="1:27" ht="20.100000000000001" customHeight="1">
      <c r="A11" s="22"/>
      <c r="B11" s="15" t="s">
        <v>3</v>
      </c>
      <c r="C11" s="17">
        <v>126</v>
      </c>
      <c r="D11" s="17">
        <f>E11-C11</f>
        <v>520</v>
      </c>
      <c r="E11" s="17">
        <v>646</v>
      </c>
      <c r="F11" s="17">
        <v>125</v>
      </c>
      <c r="G11" s="17">
        <v>505</v>
      </c>
      <c r="H11" s="17">
        <f>SUM(F11:G11)</f>
        <v>630</v>
      </c>
      <c r="I11" s="17">
        <v>122</v>
      </c>
      <c r="J11" s="17">
        <v>495</v>
      </c>
      <c r="K11" s="17">
        <f>SUM(I11:J11)</f>
        <v>617</v>
      </c>
      <c r="L11" s="17">
        <v>142</v>
      </c>
      <c r="M11" s="17">
        <v>526</v>
      </c>
      <c r="N11" s="17">
        <f>SUM(L11:M11)</f>
        <v>668</v>
      </c>
      <c r="O11" s="58">
        <v>165</v>
      </c>
      <c r="P11" s="58">
        <v>546</v>
      </c>
      <c r="Q11" s="17">
        <f>SUM(O11:P11)</f>
        <v>711</v>
      </c>
      <c r="R11" s="24"/>
      <c r="S11" s="134"/>
      <c r="U11" s="4"/>
    </row>
    <row r="12" spans="1:27" ht="20.100000000000001" customHeight="1">
      <c r="A12" s="22"/>
      <c r="B12" s="15" t="s">
        <v>8</v>
      </c>
      <c r="C12" s="18">
        <v>106</v>
      </c>
      <c r="D12" s="18">
        <f>E12-C12</f>
        <v>296</v>
      </c>
      <c r="E12" s="18">
        <v>402</v>
      </c>
      <c r="F12" s="18">
        <v>105</v>
      </c>
      <c r="G12" s="18">
        <v>282</v>
      </c>
      <c r="H12" s="18">
        <f>SUM(F12:G12)</f>
        <v>387</v>
      </c>
      <c r="I12" s="18">
        <v>102</v>
      </c>
      <c r="J12" s="18">
        <v>272</v>
      </c>
      <c r="K12" s="18">
        <f>SUM(I12:J12)</f>
        <v>374</v>
      </c>
      <c r="L12" s="18">
        <v>85</v>
      </c>
      <c r="M12" s="18">
        <v>223</v>
      </c>
      <c r="N12" s="18">
        <f>SUM(L12:M12)</f>
        <v>308</v>
      </c>
      <c r="O12" s="59">
        <v>79</v>
      </c>
      <c r="P12" s="59">
        <v>203</v>
      </c>
      <c r="Q12" s="18">
        <f>SUM(O12:P12)</f>
        <v>282</v>
      </c>
      <c r="R12" s="24"/>
      <c r="S12" s="134"/>
      <c r="U12" s="4"/>
    </row>
    <row r="13" spans="1:27" ht="20.100000000000001" customHeight="1">
      <c r="A13" s="22"/>
      <c r="B13" s="15" t="s">
        <v>4</v>
      </c>
      <c r="C13" s="17">
        <v>227</v>
      </c>
      <c r="D13" s="17">
        <f>E13-C13</f>
        <v>911</v>
      </c>
      <c r="E13" s="17">
        <v>1138</v>
      </c>
      <c r="F13" s="17">
        <v>259</v>
      </c>
      <c r="G13" s="17">
        <v>927</v>
      </c>
      <c r="H13" s="17">
        <f>SUM(F13:G13)</f>
        <v>1186</v>
      </c>
      <c r="I13" s="17">
        <v>298</v>
      </c>
      <c r="J13" s="17">
        <v>967</v>
      </c>
      <c r="K13" s="17">
        <f>SUM(I13:J13)</f>
        <v>1265</v>
      </c>
      <c r="L13" s="17">
        <v>331</v>
      </c>
      <c r="M13" s="17">
        <v>1032</v>
      </c>
      <c r="N13" s="17">
        <f>SUM(L13:M13)</f>
        <v>1363</v>
      </c>
      <c r="O13" s="58">
        <v>353</v>
      </c>
      <c r="P13" s="58">
        <v>1073</v>
      </c>
      <c r="Q13" s="17">
        <f>SUM(O13:P13)</f>
        <v>1426</v>
      </c>
      <c r="R13" s="24"/>
      <c r="S13" s="134"/>
      <c r="U13" s="4"/>
    </row>
    <row r="14" spans="1:27" ht="20.100000000000001" customHeight="1">
      <c r="A14" s="22"/>
      <c r="B14" s="15" t="s">
        <v>15</v>
      </c>
      <c r="C14" s="16">
        <f t="shared" ref="C14:K14" si="0">SUM(C9:C13)</f>
        <v>507</v>
      </c>
      <c r="D14" s="16">
        <f t="shared" si="0"/>
        <v>2047</v>
      </c>
      <c r="E14" s="16">
        <f t="shared" si="0"/>
        <v>2554</v>
      </c>
      <c r="F14" s="16">
        <f t="shared" si="0"/>
        <v>538</v>
      </c>
      <c r="G14" s="16">
        <f t="shared" si="0"/>
        <v>2027</v>
      </c>
      <c r="H14" s="16">
        <f t="shared" si="0"/>
        <v>2565</v>
      </c>
      <c r="I14" s="16">
        <f t="shared" si="0"/>
        <v>574</v>
      </c>
      <c r="J14" s="16">
        <f t="shared" si="0"/>
        <v>2053</v>
      </c>
      <c r="K14" s="16">
        <f t="shared" si="0"/>
        <v>2627</v>
      </c>
      <c r="L14" s="16">
        <f t="shared" ref="L14:Q14" si="1">SUM(L9:L13)</f>
        <v>609</v>
      </c>
      <c r="M14" s="16">
        <f t="shared" si="1"/>
        <v>2104</v>
      </c>
      <c r="N14" s="16">
        <f t="shared" si="1"/>
        <v>2713</v>
      </c>
      <c r="O14" s="16">
        <f t="shared" si="1"/>
        <v>627</v>
      </c>
      <c r="P14" s="16">
        <f t="shared" si="1"/>
        <v>2125</v>
      </c>
      <c r="Q14" s="16">
        <f t="shared" si="1"/>
        <v>2752</v>
      </c>
      <c r="R14" s="24"/>
      <c r="S14" s="134"/>
      <c r="U14" s="4"/>
    </row>
    <row r="15" spans="1:27" ht="3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60"/>
      <c r="P15" s="60"/>
      <c r="Q15" s="60"/>
      <c r="R15" s="27"/>
      <c r="S15" s="135"/>
      <c r="U15" s="4"/>
    </row>
    <row r="16" spans="1:2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5"/>
      <c r="T16" s="5"/>
      <c r="U16" s="5"/>
      <c r="V16" s="5"/>
      <c r="W16" s="5"/>
      <c r="X16" s="3"/>
      <c r="Y16" s="3"/>
      <c r="Z16" s="3"/>
    </row>
    <row r="17" spans="1:26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4"/>
      <c r="T17" s="5"/>
      <c r="U17" s="4"/>
      <c r="V17" s="5"/>
      <c r="W17" s="5"/>
      <c r="X17" s="3"/>
      <c r="Y17" s="3"/>
      <c r="Z17" s="3"/>
    </row>
    <row r="18" spans="1:26" ht="3.75" customHeight="1">
      <c r="A18" s="28"/>
      <c r="B18" s="20"/>
      <c r="C18" s="20"/>
      <c r="D18" s="20"/>
      <c r="E18" s="20"/>
      <c r="F18" s="20"/>
      <c r="G18" s="29"/>
      <c r="H18" s="30"/>
      <c r="I18" s="30"/>
      <c r="J18" s="30"/>
      <c r="K18" s="30"/>
      <c r="L18" s="30"/>
      <c r="M18" s="30"/>
      <c r="N18" s="30"/>
      <c r="O18" s="61"/>
      <c r="P18" s="61"/>
      <c r="Q18" s="61"/>
      <c r="R18" s="31"/>
      <c r="S18" s="4"/>
      <c r="T18" s="5"/>
      <c r="U18" s="5"/>
      <c r="V18" s="5"/>
      <c r="W18" s="5"/>
      <c r="X18" s="3"/>
      <c r="Y18" s="3"/>
      <c r="Z18" s="3"/>
    </row>
    <row r="19" spans="1:26">
      <c r="A19" s="32"/>
      <c r="B19" s="33" t="s">
        <v>1</v>
      </c>
      <c r="C19" s="83" t="s">
        <v>9</v>
      </c>
      <c r="D19" s="84"/>
      <c r="E19" s="85"/>
      <c r="F19" s="83" t="s">
        <v>18</v>
      </c>
      <c r="G19" s="84"/>
      <c r="H19" s="85"/>
      <c r="I19" s="83" t="s">
        <v>20</v>
      </c>
      <c r="J19" s="84"/>
      <c r="K19" s="85"/>
      <c r="L19" s="83" t="s">
        <v>21</v>
      </c>
      <c r="M19" s="84"/>
      <c r="N19" s="85"/>
      <c r="O19" s="83" t="s">
        <v>28</v>
      </c>
      <c r="P19" s="84"/>
      <c r="Q19" s="85"/>
      <c r="R19" s="39"/>
      <c r="S19" s="40"/>
      <c r="T19" s="5"/>
      <c r="U19" s="5"/>
      <c r="V19" s="5"/>
      <c r="W19" s="5"/>
      <c r="X19" s="3"/>
      <c r="Y19" s="3"/>
      <c r="Z19" s="3"/>
    </row>
    <row r="20" spans="1:26">
      <c r="A20" s="32"/>
      <c r="B20" s="33"/>
      <c r="C20" s="86"/>
      <c r="D20" s="87"/>
      <c r="E20" s="88"/>
      <c r="F20" s="92"/>
      <c r="G20" s="93"/>
      <c r="H20" s="94"/>
      <c r="I20" s="92"/>
      <c r="J20" s="93"/>
      <c r="K20" s="94"/>
      <c r="L20" s="92"/>
      <c r="M20" s="93"/>
      <c r="N20" s="94"/>
      <c r="O20" s="92"/>
      <c r="P20" s="93"/>
      <c r="Q20" s="94"/>
      <c r="R20" s="41"/>
      <c r="S20" s="42"/>
      <c r="T20" s="5"/>
      <c r="U20" s="5"/>
      <c r="V20" s="5"/>
      <c r="W20" s="5"/>
      <c r="X20" s="3"/>
      <c r="Y20" s="3"/>
      <c r="Z20" s="3"/>
    </row>
    <row r="21" spans="1:26" ht="19.5" customHeight="1">
      <c r="A21" s="32"/>
      <c r="B21" s="15" t="s">
        <v>2</v>
      </c>
      <c r="C21" s="89">
        <v>100</v>
      </c>
      <c r="D21" s="90"/>
      <c r="E21" s="91"/>
      <c r="F21" s="76">
        <f t="shared" ref="F21:F26" si="2">H9*100/E9</f>
        <v>99.183673469387756</v>
      </c>
      <c r="G21" s="77"/>
      <c r="H21" s="78"/>
      <c r="I21" s="76">
        <f t="shared" ref="I21:I26" si="3">K9*100/E9</f>
        <v>102.85714285714286</v>
      </c>
      <c r="J21" s="77"/>
      <c r="K21" s="78"/>
      <c r="L21" s="76">
        <f t="shared" ref="L21:L26" si="4">N9*100/E9</f>
        <v>107.34693877551021</v>
      </c>
      <c r="M21" s="77"/>
      <c r="N21" s="78"/>
      <c r="O21" s="76">
        <f t="shared" ref="O21:O26" si="5">Q9*100/E9</f>
        <v>106.93877551020408</v>
      </c>
      <c r="P21" s="77"/>
      <c r="Q21" s="78"/>
      <c r="R21" s="34"/>
      <c r="S21" s="5"/>
      <c r="T21" s="5"/>
      <c r="U21" s="5"/>
      <c r="V21" s="5"/>
      <c r="W21" s="5"/>
      <c r="X21" s="3"/>
      <c r="Y21" s="3"/>
      <c r="Z21" s="3"/>
    </row>
    <row r="22" spans="1:26" ht="19.5" customHeight="1">
      <c r="A22" s="32"/>
      <c r="B22" s="15" t="s">
        <v>7</v>
      </c>
      <c r="C22" s="110">
        <v>100</v>
      </c>
      <c r="D22" s="111"/>
      <c r="E22" s="112"/>
      <c r="F22" s="79">
        <f t="shared" si="2"/>
        <v>96.747967479674799</v>
      </c>
      <c r="G22" s="80"/>
      <c r="H22" s="81"/>
      <c r="I22" s="79">
        <f t="shared" si="3"/>
        <v>96.747967479674799</v>
      </c>
      <c r="J22" s="80"/>
      <c r="K22" s="81"/>
      <c r="L22" s="79">
        <f t="shared" si="4"/>
        <v>90.243902439024396</v>
      </c>
      <c r="M22" s="80"/>
      <c r="N22" s="81"/>
      <c r="O22" s="79">
        <f t="shared" si="5"/>
        <v>57.72357723577236</v>
      </c>
      <c r="P22" s="80"/>
      <c r="Q22" s="81"/>
      <c r="R22" s="34"/>
      <c r="S22" s="5"/>
      <c r="T22" s="5"/>
      <c r="U22" s="5"/>
      <c r="V22" s="5"/>
      <c r="W22" s="5"/>
      <c r="X22" s="3"/>
      <c r="Y22" s="3"/>
      <c r="Z22" s="3"/>
    </row>
    <row r="23" spans="1:26" ht="19.5" customHeight="1">
      <c r="A23" s="32"/>
      <c r="B23" s="15" t="s">
        <v>3</v>
      </c>
      <c r="C23" s="89">
        <v>100</v>
      </c>
      <c r="D23" s="90"/>
      <c r="E23" s="91"/>
      <c r="F23" s="76">
        <f t="shared" si="2"/>
        <v>97.523219814241486</v>
      </c>
      <c r="G23" s="77"/>
      <c r="H23" s="78"/>
      <c r="I23" s="76">
        <f t="shared" si="3"/>
        <v>95.51083591331269</v>
      </c>
      <c r="J23" s="77"/>
      <c r="K23" s="78"/>
      <c r="L23" s="76">
        <f t="shared" si="4"/>
        <v>103.40557275541795</v>
      </c>
      <c r="M23" s="77"/>
      <c r="N23" s="78"/>
      <c r="O23" s="76">
        <f t="shared" si="5"/>
        <v>110.06191950464397</v>
      </c>
      <c r="P23" s="77"/>
      <c r="Q23" s="78"/>
      <c r="R23" s="34"/>
      <c r="S23" s="5"/>
      <c r="T23" s="5"/>
      <c r="U23" s="5"/>
      <c r="V23" s="5"/>
      <c r="W23" s="5"/>
      <c r="X23" s="3"/>
      <c r="Y23" s="3"/>
      <c r="Z23" s="3"/>
    </row>
    <row r="24" spans="1:26" ht="19.5" customHeight="1">
      <c r="A24" s="32"/>
      <c r="B24" s="15" t="s">
        <v>8</v>
      </c>
      <c r="C24" s="110">
        <v>100</v>
      </c>
      <c r="D24" s="111"/>
      <c r="E24" s="112"/>
      <c r="F24" s="79">
        <f t="shared" si="2"/>
        <v>96.268656716417908</v>
      </c>
      <c r="G24" s="80"/>
      <c r="H24" s="81"/>
      <c r="I24" s="79">
        <f t="shared" si="3"/>
        <v>93.03482587064677</v>
      </c>
      <c r="J24" s="80"/>
      <c r="K24" s="81"/>
      <c r="L24" s="79">
        <f t="shared" si="4"/>
        <v>76.616915422885569</v>
      </c>
      <c r="M24" s="80"/>
      <c r="N24" s="81"/>
      <c r="O24" s="79">
        <f t="shared" si="5"/>
        <v>70.149253731343279</v>
      </c>
      <c r="P24" s="80"/>
      <c r="Q24" s="81"/>
      <c r="R24" s="34"/>
      <c r="S24" s="5"/>
      <c r="T24" s="5"/>
      <c r="U24" s="5"/>
      <c r="V24" s="5"/>
      <c r="W24" s="5"/>
      <c r="X24" s="3"/>
      <c r="Y24" s="3"/>
      <c r="Z24" s="3"/>
    </row>
    <row r="25" spans="1:26" ht="19.5" customHeight="1">
      <c r="A25" s="32"/>
      <c r="B25" s="15" t="s">
        <v>4</v>
      </c>
      <c r="C25" s="89">
        <v>100</v>
      </c>
      <c r="D25" s="90"/>
      <c r="E25" s="91"/>
      <c r="F25" s="76">
        <f t="shared" si="2"/>
        <v>104.21792618629173</v>
      </c>
      <c r="G25" s="77"/>
      <c r="H25" s="78"/>
      <c r="I25" s="76">
        <f t="shared" si="3"/>
        <v>111.15992970123023</v>
      </c>
      <c r="J25" s="77"/>
      <c r="K25" s="78"/>
      <c r="L25" s="76">
        <f t="shared" si="4"/>
        <v>119.77152899824253</v>
      </c>
      <c r="M25" s="77"/>
      <c r="N25" s="78"/>
      <c r="O25" s="76">
        <f t="shared" si="5"/>
        <v>125.30755711775043</v>
      </c>
      <c r="P25" s="77"/>
      <c r="Q25" s="78"/>
      <c r="R25" s="34"/>
      <c r="S25" s="5"/>
      <c r="T25" s="5"/>
      <c r="U25" s="5"/>
      <c r="V25" s="5"/>
      <c r="W25" s="5"/>
      <c r="X25" s="3"/>
      <c r="Y25" s="3"/>
      <c r="Z25" s="3"/>
    </row>
    <row r="26" spans="1:26" ht="19.5" customHeight="1">
      <c r="A26" s="32"/>
      <c r="B26" s="15" t="s">
        <v>16</v>
      </c>
      <c r="C26" s="98">
        <v>100</v>
      </c>
      <c r="D26" s="99"/>
      <c r="E26" s="100"/>
      <c r="F26" s="107">
        <f t="shared" si="2"/>
        <v>100.43069694596711</v>
      </c>
      <c r="G26" s="108"/>
      <c r="H26" s="109"/>
      <c r="I26" s="107">
        <f t="shared" si="3"/>
        <v>102.858261550509</v>
      </c>
      <c r="J26" s="108"/>
      <c r="K26" s="109"/>
      <c r="L26" s="107">
        <f t="shared" si="4"/>
        <v>106.22552858261551</v>
      </c>
      <c r="M26" s="108"/>
      <c r="N26" s="109"/>
      <c r="O26" s="107">
        <f t="shared" si="5"/>
        <v>107.75254502740799</v>
      </c>
      <c r="P26" s="108"/>
      <c r="Q26" s="109"/>
      <c r="R26" s="34"/>
      <c r="S26" s="5"/>
      <c r="T26" s="5"/>
      <c r="U26" s="5"/>
      <c r="V26" s="5"/>
      <c r="W26" s="5"/>
      <c r="X26" s="3"/>
      <c r="Y26" s="3"/>
      <c r="Z26" s="3"/>
    </row>
    <row r="27" spans="1:26" ht="3.75" customHeight="1">
      <c r="A27" s="35"/>
      <c r="B27" s="26"/>
      <c r="C27" s="26"/>
      <c r="D27" s="26"/>
      <c r="E27" s="26"/>
      <c r="F27" s="26"/>
      <c r="G27" s="36"/>
      <c r="H27" s="37"/>
      <c r="I27" s="37"/>
      <c r="J27" s="37"/>
      <c r="K27" s="37"/>
      <c r="L27" s="37"/>
      <c r="M27" s="37"/>
      <c r="N27" s="37"/>
      <c r="O27" s="62"/>
      <c r="P27" s="62"/>
      <c r="Q27" s="62"/>
      <c r="R27" s="38"/>
      <c r="S27" s="5"/>
      <c r="T27" s="5"/>
      <c r="U27" s="5"/>
      <c r="V27" s="5"/>
      <c r="W27" s="5"/>
      <c r="X27" s="3"/>
      <c r="Y27" s="3"/>
      <c r="Z27" s="3"/>
    </row>
    <row r="28" spans="1:2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  <c r="S28" s="5"/>
      <c r="T28" s="5"/>
      <c r="U28" s="5"/>
      <c r="V28" s="5"/>
      <c r="W28" s="5"/>
      <c r="X28" s="3"/>
      <c r="Y28" s="3"/>
      <c r="Z28" s="3"/>
    </row>
    <row r="29" spans="1:2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  <c r="S29" s="5"/>
      <c r="T29" s="5"/>
      <c r="U29" s="5"/>
      <c r="V29" s="5"/>
      <c r="W29" s="5"/>
      <c r="X29" s="3"/>
      <c r="Y29" s="3"/>
      <c r="Z29" s="3"/>
    </row>
    <row r="30" spans="1:26" s="4" customFormat="1">
      <c r="B30" s="129" t="s">
        <v>26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130"/>
      <c r="Q30" s="130"/>
    </row>
    <row r="31" spans="1:26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"/>
      <c r="S31" s="5"/>
    </row>
    <row r="32" spans="1:26" ht="3.9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7"/>
      <c r="P32" s="57"/>
      <c r="Q32" s="57"/>
      <c r="R32" s="21"/>
      <c r="S32" s="43"/>
    </row>
    <row r="33" spans="1:26" ht="20.100000000000001" customHeight="1">
      <c r="A33" s="22"/>
      <c r="B33" s="106" t="s">
        <v>0</v>
      </c>
      <c r="C33" s="75" t="s">
        <v>9</v>
      </c>
      <c r="D33" s="75"/>
      <c r="E33" s="75"/>
      <c r="F33" s="75" t="s">
        <v>18</v>
      </c>
      <c r="G33" s="75"/>
      <c r="H33" s="75"/>
      <c r="I33" s="75" t="s">
        <v>22</v>
      </c>
      <c r="J33" s="75"/>
      <c r="K33" s="75"/>
      <c r="L33" s="75" t="s">
        <v>21</v>
      </c>
      <c r="M33" s="75"/>
      <c r="N33" s="75"/>
      <c r="O33" s="75" t="s">
        <v>28</v>
      </c>
      <c r="P33" s="75"/>
      <c r="Q33" s="75"/>
      <c r="R33" s="23"/>
      <c r="S33" s="7"/>
    </row>
    <row r="34" spans="1:26" ht="20.100000000000001" customHeight="1">
      <c r="A34" s="22"/>
      <c r="B34" s="106"/>
      <c r="C34" s="14" t="s">
        <v>10</v>
      </c>
      <c r="D34" s="14" t="s">
        <v>12</v>
      </c>
      <c r="E34" s="14" t="s">
        <v>11</v>
      </c>
      <c r="F34" s="14" t="s">
        <v>10</v>
      </c>
      <c r="G34" s="14" t="s">
        <v>12</v>
      </c>
      <c r="H34" s="14" t="s">
        <v>11</v>
      </c>
      <c r="I34" s="14" t="s">
        <v>10</v>
      </c>
      <c r="J34" s="14" t="s">
        <v>12</v>
      </c>
      <c r="K34" s="14" t="s">
        <v>11</v>
      </c>
      <c r="L34" s="14" t="s">
        <v>10</v>
      </c>
      <c r="M34" s="14" t="s">
        <v>12</v>
      </c>
      <c r="N34" s="14" t="s">
        <v>11</v>
      </c>
      <c r="O34" s="14" t="s">
        <v>10</v>
      </c>
      <c r="P34" s="14" t="s">
        <v>12</v>
      </c>
      <c r="Q34" s="14" t="s">
        <v>11</v>
      </c>
      <c r="R34" s="23"/>
      <c r="S34" s="7"/>
    </row>
    <row r="35" spans="1:26" ht="20.100000000000001" customHeight="1">
      <c r="A35" s="22"/>
      <c r="B35" s="15" t="s">
        <v>5</v>
      </c>
      <c r="C35" s="44">
        <v>394</v>
      </c>
      <c r="D35" s="44">
        <f>E35-C35</f>
        <v>1400</v>
      </c>
      <c r="E35" s="44">
        <v>1794</v>
      </c>
      <c r="F35" s="44">
        <v>417</v>
      </c>
      <c r="G35" s="44">
        <v>1412</v>
      </c>
      <c r="H35" s="44">
        <f>SUM(F35:G35)</f>
        <v>1829</v>
      </c>
      <c r="I35" s="44">
        <v>447</v>
      </c>
      <c r="J35" s="44">
        <v>1442</v>
      </c>
      <c r="K35" s="44">
        <f>SUM(I35:J35)</f>
        <v>1889</v>
      </c>
      <c r="L35" s="44">
        <v>466</v>
      </c>
      <c r="M35" s="44">
        <v>1452</v>
      </c>
      <c r="N35" s="44">
        <f>SUM(L35:M35)</f>
        <v>1918</v>
      </c>
      <c r="O35" s="63">
        <f>272+205</f>
        <v>477</v>
      </c>
      <c r="P35" s="63">
        <f>1001+457</f>
        <v>1458</v>
      </c>
      <c r="Q35" s="63">
        <f>O35+P35</f>
        <v>1935</v>
      </c>
      <c r="R35" s="24"/>
      <c r="S35" s="8"/>
    </row>
    <row r="36" spans="1:26" ht="20.100000000000001" customHeight="1">
      <c r="A36" s="22"/>
      <c r="B36" s="15" t="s">
        <v>6</v>
      </c>
      <c r="C36" s="45">
        <v>113</v>
      </c>
      <c r="D36" s="45">
        <f>E36-C36</f>
        <v>647</v>
      </c>
      <c r="E36" s="45">
        <v>760</v>
      </c>
      <c r="F36" s="45">
        <v>121</v>
      </c>
      <c r="G36" s="45">
        <v>615</v>
      </c>
      <c r="H36" s="45">
        <f>SUM(F36:G36)</f>
        <v>736</v>
      </c>
      <c r="I36" s="45">
        <v>127</v>
      </c>
      <c r="J36" s="45">
        <v>611</v>
      </c>
      <c r="K36" s="45">
        <f>SUM(I36:J36)</f>
        <v>738</v>
      </c>
      <c r="L36" s="45">
        <v>143</v>
      </c>
      <c r="M36" s="45">
        <v>652</v>
      </c>
      <c r="N36" s="45">
        <f>SUM(L36:M36)</f>
        <v>795</v>
      </c>
      <c r="O36" s="64">
        <v>150</v>
      </c>
      <c r="P36" s="64">
        <f>51+616</f>
        <v>667</v>
      </c>
      <c r="Q36" s="64">
        <f>O36+P36</f>
        <v>817</v>
      </c>
      <c r="R36" s="24"/>
      <c r="S36" s="8"/>
    </row>
    <row r="37" spans="1:26" ht="20.100000000000001" customHeight="1">
      <c r="A37" s="22"/>
      <c r="B37" s="15" t="s">
        <v>15</v>
      </c>
      <c r="C37" s="46">
        <f t="shared" ref="C37:K37" si="6">SUM(C35:C36)</f>
        <v>507</v>
      </c>
      <c r="D37" s="46">
        <f t="shared" si="6"/>
        <v>2047</v>
      </c>
      <c r="E37" s="46">
        <f t="shared" si="6"/>
        <v>2554</v>
      </c>
      <c r="F37" s="46">
        <f t="shared" si="6"/>
        <v>538</v>
      </c>
      <c r="G37" s="47">
        <f t="shared" si="6"/>
        <v>2027</v>
      </c>
      <c r="H37" s="47">
        <f t="shared" si="6"/>
        <v>2565</v>
      </c>
      <c r="I37" s="46">
        <f t="shared" si="6"/>
        <v>574</v>
      </c>
      <c r="J37" s="47">
        <f t="shared" si="6"/>
        <v>2053</v>
      </c>
      <c r="K37" s="47">
        <f t="shared" si="6"/>
        <v>2627</v>
      </c>
      <c r="L37" s="46">
        <f t="shared" ref="L37:Q37" si="7">SUM(L35:L36)</f>
        <v>609</v>
      </c>
      <c r="M37" s="46">
        <f t="shared" si="7"/>
        <v>2104</v>
      </c>
      <c r="N37" s="47">
        <f t="shared" si="7"/>
        <v>2713</v>
      </c>
      <c r="O37" s="46">
        <f t="shared" si="7"/>
        <v>627</v>
      </c>
      <c r="P37" s="46">
        <f t="shared" si="7"/>
        <v>2125</v>
      </c>
      <c r="Q37" s="47">
        <f t="shared" si="7"/>
        <v>2752</v>
      </c>
      <c r="R37" s="24"/>
      <c r="S37" s="8"/>
    </row>
    <row r="38" spans="1:26" ht="3.9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60"/>
      <c r="P38" s="60"/>
      <c r="Q38" s="60"/>
      <c r="R38" s="48"/>
      <c r="S38" s="13"/>
    </row>
    <row r="39" spans="1:26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  <c r="S39" s="5"/>
    </row>
    <row r="40" spans="1:26">
      <c r="A40" s="5"/>
      <c r="B40" s="3"/>
      <c r="C40" s="3"/>
      <c r="D40" s="3"/>
      <c r="E40" s="3"/>
      <c r="F40" s="3"/>
      <c r="J40" s="3"/>
      <c r="K40" s="3"/>
      <c r="L40" s="3"/>
      <c r="M40" s="3"/>
      <c r="N40" s="3"/>
      <c r="O40" s="3"/>
      <c r="P40" s="3"/>
      <c r="Q40" s="3"/>
      <c r="S40" s="1"/>
      <c r="T40" s="5"/>
      <c r="U40" s="5"/>
      <c r="V40" s="5"/>
      <c r="W40" s="5"/>
      <c r="X40" s="3"/>
      <c r="Y40" s="3"/>
      <c r="Z40" s="3"/>
    </row>
    <row r="41" spans="1:26" ht="3.75" customHeight="1">
      <c r="A41" s="28"/>
      <c r="B41" s="5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57"/>
      <c r="P41" s="57"/>
      <c r="Q41" s="57"/>
      <c r="R41" s="49"/>
      <c r="S41" s="1"/>
      <c r="T41" s="5"/>
      <c r="U41" s="5"/>
      <c r="V41" s="5"/>
      <c r="W41" s="5"/>
      <c r="X41" s="3"/>
      <c r="Y41" s="3"/>
      <c r="Z41" s="3"/>
    </row>
    <row r="42" spans="1:26" ht="22.5" customHeight="1">
      <c r="A42" s="50"/>
      <c r="B42" s="52" t="s">
        <v>1</v>
      </c>
      <c r="C42" s="83" t="s">
        <v>9</v>
      </c>
      <c r="D42" s="84"/>
      <c r="E42" s="85"/>
      <c r="F42" s="83" t="s">
        <v>18</v>
      </c>
      <c r="G42" s="84"/>
      <c r="H42" s="85"/>
      <c r="I42" s="83" t="s">
        <v>20</v>
      </c>
      <c r="J42" s="84"/>
      <c r="K42" s="85"/>
      <c r="L42" s="83" t="s">
        <v>21</v>
      </c>
      <c r="M42" s="84"/>
      <c r="N42" s="85"/>
      <c r="O42" s="83" t="s">
        <v>28</v>
      </c>
      <c r="P42" s="84"/>
      <c r="Q42" s="85"/>
      <c r="R42" s="34"/>
      <c r="S42" s="1"/>
      <c r="T42" s="5"/>
      <c r="U42" s="5"/>
      <c r="V42" s="5"/>
      <c r="W42" s="5"/>
      <c r="X42" s="3"/>
      <c r="Y42" s="3"/>
      <c r="Z42" s="3"/>
    </row>
    <row r="43" spans="1:26" ht="19.5" customHeight="1">
      <c r="A43" s="32"/>
      <c r="B43" s="15" t="s">
        <v>5</v>
      </c>
      <c r="C43" s="89">
        <v>100</v>
      </c>
      <c r="D43" s="90"/>
      <c r="E43" s="91"/>
      <c r="F43" s="89">
        <f>H35*100/E35</f>
        <v>101.95094760312152</v>
      </c>
      <c r="G43" s="90"/>
      <c r="H43" s="91"/>
      <c r="I43" s="89">
        <f>K35*100/E35</f>
        <v>105.29542920847268</v>
      </c>
      <c r="J43" s="90"/>
      <c r="K43" s="91"/>
      <c r="L43" s="89">
        <f>N35*100/E35</f>
        <v>106.91192865105909</v>
      </c>
      <c r="M43" s="90"/>
      <c r="N43" s="91"/>
      <c r="O43" s="89">
        <f>Q35*100/E35</f>
        <v>107.85953177257525</v>
      </c>
      <c r="P43" s="90"/>
      <c r="Q43" s="91"/>
      <c r="R43" s="34"/>
      <c r="S43" s="1"/>
      <c r="T43" s="5"/>
      <c r="U43" s="5"/>
      <c r="V43" s="5"/>
      <c r="W43" s="5"/>
      <c r="X43" s="3"/>
      <c r="Y43" s="3"/>
      <c r="Z43" s="3"/>
    </row>
    <row r="44" spans="1:26" ht="19.5" customHeight="1">
      <c r="A44" s="32"/>
      <c r="B44" s="15" t="s">
        <v>6</v>
      </c>
      <c r="C44" s="95">
        <v>100</v>
      </c>
      <c r="D44" s="96"/>
      <c r="E44" s="97"/>
      <c r="F44" s="95">
        <f>H36*100/E36</f>
        <v>96.84210526315789</v>
      </c>
      <c r="G44" s="96"/>
      <c r="H44" s="97"/>
      <c r="I44" s="95">
        <f>K36*100/E36</f>
        <v>97.10526315789474</v>
      </c>
      <c r="J44" s="96"/>
      <c r="K44" s="97"/>
      <c r="L44" s="95">
        <f>N36*100/E36</f>
        <v>104.60526315789474</v>
      </c>
      <c r="M44" s="96"/>
      <c r="N44" s="97"/>
      <c r="O44" s="95">
        <f>Q36*100/E36</f>
        <v>107.5</v>
      </c>
      <c r="P44" s="96"/>
      <c r="Q44" s="97"/>
      <c r="R44" s="34"/>
      <c r="S44" s="1"/>
      <c r="T44" s="5"/>
      <c r="U44" s="5"/>
      <c r="V44" s="5"/>
      <c r="W44" s="5"/>
      <c r="X44" s="3"/>
      <c r="Y44" s="3"/>
      <c r="Z44" s="3"/>
    </row>
    <row r="45" spans="1:26" ht="19.5" customHeight="1">
      <c r="A45" s="32"/>
      <c r="B45" s="15" t="s">
        <v>16</v>
      </c>
      <c r="C45" s="98">
        <v>100</v>
      </c>
      <c r="D45" s="99"/>
      <c r="E45" s="100"/>
      <c r="F45" s="98">
        <f>H37*100/E37</f>
        <v>100.43069694596711</v>
      </c>
      <c r="G45" s="99"/>
      <c r="H45" s="100"/>
      <c r="I45" s="98">
        <f>K37*100/E37</f>
        <v>102.858261550509</v>
      </c>
      <c r="J45" s="99"/>
      <c r="K45" s="100"/>
      <c r="L45" s="98">
        <f>N37*100/E37</f>
        <v>106.22552858261551</v>
      </c>
      <c r="M45" s="99"/>
      <c r="N45" s="100"/>
      <c r="O45" s="98">
        <f>Q37*100/E37</f>
        <v>107.75254502740799</v>
      </c>
      <c r="P45" s="99"/>
      <c r="Q45" s="100"/>
      <c r="R45" s="34"/>
      <c r="S45" s="1"/>
      <c r="T45" s="5"/>
      <c r="U45" s="5"/>
      <c r="V45" s="5"/>
      <c r="W45" s="5"/>
      <c r="X45" s="3"/>
      <c r="Y45" s="3"/>
      <c r="Z45" s="3"/>
    </row>
    <row r="46" spans="1:26" ht="3.75" customHeight="1">
      <c r="A46" s="3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60"/>
      <c r="P46" s="60"/>
      <c r="Q46" s="60"/>
      <c r="R46" s="38"/>
      <c r="S46" s="1"/>
      <c r="T46" s="5"/>
      <c r="U46" s="5"/>
      <c r="V46" s="5"/>
      <c r="W46" s="5"/>
      <c r="X46" s="3"/>
      <c r="Y46" s="3"/>
      <c r="Z46" s="3"/>
    </row>
    <row r="47" spans="1:26">
      <c r="A47" s="5"/>
      <c r="B47" s="3"/>
      <c r="C47" s="3"/>
      <c r="D47" s="3"/>
      <c r="E47" s="3"/>
      <c r="F47" s="3"/>
      <c r="J47" s="3"/>
      <c r="K47" s="3"/>
      <c r="L47" s="3"/>
      <c r="M47" s="3"/>
      <c r="N47" s="3"/>
      <c r="O47" s="3"/>
      <c r="P47" s="3"/>
      <c r="Q47" s="3"/>
      <c r="S47" s="1"/>
      <c r="T47" s="5"/>
      <c r="U47" s="5"/>
      <c r="V47" s="5"/>
      <c r="W47" s="5"/>
      <c r="X47" s="3"/>
      <c r="Y47" s="3"/>
      <c r="Z47" s="3"/>
    </row>
    <row r="48" spans="1:26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5"/>
      <c r="T48" s="5"/>
      <c r="U48" s="5"/>
      <c r="V48" s="5"/>
      <c r="W48" s="5"/>
      <c r="X48" s="3"/>
      <c r="Y48" s="3"/>
      <c r="Z48" s="3"/>
    </row>
    <row r="49" spans="1:27" s="4" customFormat="1">
      <c r="B49" s="129" t="s">
        <v>27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30"/>
      <c r="Q49" s="130"/>
    </row>
    <row r="50" spans="1:27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5"/>
      <c r="T50" s="5"/>
      <c r="U50" s="5"/>
      <c r="V50" s="5"/>
      <c r="W50" s="5"/>
      <c r="X50" s="3"/>
      <c r="Y50" s="3"/>
      <c r="Z50" s="3"/>
    </row>
    <row r="51" spans="1:27" ht="3.9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57"/>
      <c r="P51" s="57"/>
      <c r="Q51" s="57"/>
      <c r="R51" s="21"/>
      <c r="S51" s="43"/>
      <c r="T51" s="5"/>
      <c r="U51" s="5"/>
      <c r="V51" s="5"/>
      <c r="W51" s="5"/>
      <c r="X51" s="3"/>
      <c r="Y51" s="3"/>
      <c r="Z51" s="3"/>
    </row>
    <row r="52" spans="1:27" ht="20.100000000000001" customHeight="1">
      <c r="A52" s="22"/>
      <c r="B52" s="33"/>
      <c r="C52" s="75" t="s">
        <v>19</v>
      </c>
      <c r="D52" s="75"/>
      <c r="E52" s="75"/>
      <c r="F52" s="75" t="s">
        <v>18</v>
      </c>
      <c r="G52" s="75"/>
      <c r="H52" s="75"/>
      <c r="I52" s="75" t="s">
        <v>20</v>
      </c>
      <c r="J52" s="75"/>
      <c r="K52" s="75"/>
      <c r="L52" s="75" t="s">
        <v>21</v>
      </c>
      <c r="M52" s="75"/>
      <c r="N52" s="75"/>
      <c r="O52" s="83" t="s">
        <v>28</v>
      </c>
      <c r="P52" s="84"/>
      <c r="Q52" s="85"/>
      <c r="R52" s="23"/>
      <c r="S52" s="7"/>
      <c r="T52" s="9"/>
      <c r="U52" s="5"/>
      <c r="V52" s="5"/>
      <c r="W52" s="5"/>
      <c r="X52" s="3"/>
      <c r="Y52" s="3"/>
      <c r="Z52" s="3"/>
    </row>
    <row r="53" spans="1:27" ht="19.5" customHeight="1">
      <c r="A53" s="22"/>
      <c r="B53" s="15" t="s">
        <v>24</v>
      </c>
      <c r="C53" s="102">
        <v>27510</v>
      </c>
      <c r="D53" s="102"/>
      <c r="E53" s="102"/>
      <c r="F53" s="102">
        <v>26651</v>
      </c>
      <c r="G53" s="102"/>
      <c r="H53" s="102"/>
      <c r="I53" s="102">
        <v>26032</v>
      </c>
      <c r="J53" s="102"/>
      <c r="K53" s="102"/>
      <c r="L53" s="102">
        <v>25414</v>
      </c>
      <c r="M53" s="102"/>
      <c r="N53" s="102"/>
      <c r="O53" s="102">
        <v>25237</v>
      </c>
      <c r="P53" s="102"/>
      <c r="Q53" s="102"/>
      <c r="R53" s="24"/>
      <c r="S53" s="8"/>
      <c r="T53" s="68"/>
      <c r="U53" s="5"/>
      <c r="V53" s="5"/>
      <c r="W53" s="5"/>
      <c r="X53" s="3"/>
      <c r="Y53" s="3"/>
      <c r="Z53" s="3"/>
    </row>
    <row r="54" spans="1:27" ht="19.5" customHeight="1">
      <c r="A54" s="22"/>
      <c r="B54" s="15" t="s">
        <v>14</v>
      </c>
      <c r="C54" s="101">
        <v>10.8</v>
      </c>
      <c r="D54" s="101">
        <f>C53/C37</f>
        <v>54.260355029585796</v>
      </c>
      <c r="E54" s="101"/>
      <c r="F54" s="101">
        <f>F53/H37</f>
        <v>10.390253411306043</v>
      </c>
      <c r="G54" s="101"/>
      <c r="H54" s="101"/>
      <c r="I54" s="101">
        <f>I53/K37</f>
        <v>9.9094023601065846</v>
      </c>
      <c r="J54" s="101"/>
      <c r="K54" s="101"/>
      <c r="L54" s="101">
        <f>L53/N37</f>
        <v>9.3674898636196087</v>
      </c>
      <c r="M54" s="101"/>
      <c r="N54" s="101"/>
      <c r="O54" s="101">
        <f>O53/Q37</f>
        <v>9.1704215116279073</v>
      </c>
      <c r="P54" s="101"/>
      <c r="Q54" s="101"/>
      <c r="R54" s="24"/>
      <c r="S54" s="8"/>
      <c r="T54" s="5"/>
      <c r="U54" s="5"/>
      <c r="V54" s="5"/>
      <c r="W54" s="5"/>
      <c r="X54" s="3"/>
      <c r="Y54" s="3"/>
      <c r="Z54" s="3"/>
    </row>
    <row r="55" spans="1:27" ht="19.5" customHeight="1">
      <c r="A55" s="22"/>
      <c r="B55" s="51" t="s">
        <v>13</v>
      </c>
      <c r="C55" s="82">
        <f>E37/1363</f>
        <v>1.8738077769625825</v>
      </c>
      <c r="D55" s="82"/>
      <c r="E55" s="82"/>
      <c r="F55" s="82">
        <f>H37/1388</f>
        <v>1.8479827089337175</v>
      </c>
      <c r="G55" s="82"/>
      <c r="H55" s="82"/>
      <c r="I55" s="82">
        <f>K37/1452</f>
        <v>1.809228650137741</v>
      </c>
      <c r="J55" s="82"/>
      <c r="K55" s="82"/>
      <c r="L55" s="82">
        <f>N37/1584</f>
        <v>1.7127525252525253</v>
      </c>
      <c r="M55" s="82"/>
      <c r="N55" s="82"/>
      <c r="O55" s="82">
        <f>Q37/1629</f>
        <v>1.6893799877225291</v>
      </c>
      <c r="P55" s="82"/>
      <c r="Q55" s="82"/>
      <c r="R55" s="24"/>
      <c r="S55" s="8"/>
      <c r="T55" s="5"/>
      <c r="U55" s="5"/>
      <c r="V55" s="5"/>
      <c r="W55" s="5"/>
      <c r="X55" s="3"/>
      <c r="Y55" s="3"/>
      <c r="Z55" s="3"/>
    </row>
    <row r="56" spans="1:27" ht="12.75" customHeight="1">
      <c r="A56" s="22"/>
      <c r="B56" s="103" t="s">
        <v>31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  <c r="R56" s="24"/>
      <c r="S56" s="8"/>
      <c r="T56" s="5"/>
      <c r="U56" s="5"/>
      <c r="V56" s="5"/>
      <c r="W56" s="5"/>
      <c r="X56" s="3"/>
      <c r="Y56" s="3"/>
      <c r="Z56" s="3"/>
    </row>
    <row r="57" spans="1:27" ht="3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60"/>
      <c r="P57" s="60"/>
      <c r="Q57" s="60"/>
      <c r="R57" s="48"/>
      <c r="S57" s="8"/>
      <c r="T57" s="5"/>
      <c r="U57" s="5"/>
      <c r="V57" s="5"/>
      <c r="W57" s="5"/>
      <c r="X57" s="3"/>
      <c r="Y57" s="3"/>
      <c r="Z57" s="3"/>
    </row>
    <row r="58" spans="1:27" ht="20.100000000000001" customHeight="1" thickBot="1">
      <c r="A58" s="10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65"/>
      <c r="Q58" s="65"/>
      <c r="R58" s="65"/>
      <c r="S58" s="11"/>
      <c r="T58" s="8"/>
      <c r="U58" s="5"/>
      <c r="V58" s="5"/>
      <c r="W58" s="5"/>
      <c r="X58" s="3"/>
      <c r="Y58" s="3"/>
      <c r="Z58" s="3"/>
      <c r="AA58" s="3"/>
    </row>
    <row r="59" spans="1:27" ht="11.25" customHeight="1" thickTop="1">
      <c r="A59" s="12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113"/>
      <c r="Q59" s="113"/>
      <c r="R59" s="113"/>
      <c r="S59" s="136"/>
      <c r="T59" s="13"/>
      <c r="U59" s="5"/>
      <c r="V59" s="5"/>
      <c r="W59" s="5"/>
      <c r="X59" s="3"/>
      <c r="Y59" s="3"/>
      <c r="Z59" s="3"/>
      <c r="AA59" s="3"/>
    </row>
    <row r="60" spans="1:27" s="6" customFormat="1">
      <c r="A60" s="12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114"/>
      <c r="Q60" s="114"/>
      <c r="R60" s="114"/>
      <c r="S60" s="12"/>
      <c r="T60" s="13"/>
      <c r="U60" s="5"/>
      <c r="V60" s="5"/>
      <c r="W60" s="5"/>
      <c r="X60" s="5"/>
      <c r="Y60" s="5"/>
      <c r="Z60" s="5"/>
      <c r="AA60" s="5"/>
    </row>
    <row r="61" spans="1:27" s="12" customFormat="1" ht="11.2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115"/>
      <c r="Q61" s="115"/>
      <c r="R61" s="115"/>
    </row>
    <row r="62" spans="1:27" s="12" customFormat="1" ht="14.2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115"/>
      <c r="Q62" s="115"/>
      <c r="R62" s="115"/>
    </row>
    <row r="63" spans="1:27" s="12" customFormat="1" ht="14.25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114"/>
      <c r="Q63" s="114"/>
      <c r="R63" s="114"/>
    </row>
    <row r="64" spans="1:27" s="12" customFormat="1" ht="11.25">
      <c r="B64" s="116"/>
      <c r="C64" s="116"/>
      <c r="D64" s="116"/>
      <c r="E64" s="116"/>
      <c r="F64" s="116"/>
      <c r="G64" s="116"/>
      <c r="H64" s="117"/>
      <c r="I64" s="117"/>
      <c r="J64" s="117"/>
      <c r="K64" s="118"/>
      <c r="L64" s="118"/>
      <c r="M64" s="118"/>
      <c r="N64" s="118"/>
      <c r="O64" s="118"/>
      <c r="P64" s="118"/>
      <c r="Q64" s="118"/>
      <c r="R64" s="118"/>
    </row>
    <row r="65" spans="1:21" s="12" customFormat="1" ht="24.95" customHeight="1">
      <c r="A65" s="6"/>
      <c r="B65" s="119"/>
      <c r="C65" s="120" t="s">
        <v>9</v>
      </c>
      <c r="D65" s="120" t="s">
        <v>18</v>
      </c>
      <c r="E65" s="120" t="s">
        <v>20</v>
      </c>
      <c r="F65" s="120" t="s">
        <v>21</v>
      </c>
      <c r="G65" s="120" t="s">
        <v>28</v>
      </c>
      <c r="H65" s="121"/>
      <c r="I65" s="121"/>
      <c r="J65" s="121"/>
      <c r="K65" s="122"/>
      <c r="L65" s="122"/>
      <c r="M65" s="118"/>
      <c r="N65" s="122"/>
      <c r="O65" s="122"/>
      <c r="P65" s="122"/>
      <c r="Q65" s="122"/>
      <c r="R65" s="122"/>
      <c r="S65" s="6"/>
    </row>
    <row r="66" spans="1:21" s="12" customFormat="1" ht="24.95" customHeight="1">
      <c r="A66" s="6"/>
      <c r="B66" s="123" t="s">
        <v>2</v>
      </c>
      <c r="C66" s="124">
        <f>C21</f>
        <v>100</v>
      </c>
      <c r="D66" s="124">
        <f>F21</f>
        <v>99.183673469387756</v>
      </c>
      <c r="E66" s="124">
        <f>I21</f>
        <v>102.85714285714286</v>
      </c>
      <c r="F66" s="124">
        <f>L21</f>
        <v>107.34693877551021</v>
      </c>
      <c r="G66" s="125">
        <f>O21</f>
        <v>106.93877551020408</v>
      </c>
      <c r="H66" s="121"/>
      <c r="I66" s="121"/>
      <c r="J66" s="118"/>
      <c r="K66" s="122"/>
      <c r="L66" s="122"/>
      <c r="M66" s="118"/>
      <c r="N66" s="122"/>
      <c r="O66" s="122"/>
      <c r="P66" s="122"/>
      <c r="Q66" s="122"/>
      <c r="R66" s="122"/>
      <c r="S66" s="6"/>
    </row>
    <row r="67" spans="1:21" s="12" customFormat="1" ht="24.95" customHeight="1">
      <c r="A67" s="6"/>
      <c r="B67" s="123" t="s">
        <v>7</v>
      </c>
      <c r="C67" s="124">
        <f>C22</f>
        <v>100</v>
      </c>
      <c r="D67" s="124">
        <f>F22</f>
        <v>96.747967479674799</v>
      </c>
      <c r="E67" s="124">
        <f>I22</f>
        <v>96.747967479674799</v>
      </c>
      <c r="F67" s="124">
        <f>L22</f>
        <v>90.243902439024396</v>
      </c>
      <c r="G67" s="125">
        <f>O22</f>
        <v>57.72357723577236</v>
      </c>
      <c r="H67" s="121"/>
      <c r="I67" s="121"/>
      <c r="J67" s="118"/>
      <c r="K67" s="122"/>
      <c r="L67" s="122"/>
      <c r="M67" s="118"/>
      <c r="N67" s="122"/>
      <c r="O67" s="122"/>
      <c r="P67" s="122"/>
      <c r="Q67" s="122"/>
      <c r="R67" s="122"/>
      <c r="S67" s="6"/>
    </row>
    <row r="68" spans="1:21" s="12" customFormat="1" ht="24.95" customHeight="1">
      <c r="A68" s="6"/>
      <c r="B68" s="123" t="s">
        <v>3</v>
      </c>
      <c r="C68" s="124">
        <f>C23</f>
        <v>100</v>
      </c>
      <c r="D68" s="124">
        <f>F23</f>
        <v>97.523219814241486</v>
      </c>
      <c r="E68" s="124">
        <f>I23</f>
        <v>95.51083591331269</v>
      </c>
      <c r="F68" s="124">
        <f>L23</f>
        <v>103.40557275541795</v>
      </c>
      <c r="G68" s="125">
        <f>O23</f>
        <v>110.06191950464397</v>
      </c>
      <c r="H68" s="121"/>
      <c r="I68" s="121"/>
      <c r="J68" s="118"/>
      <c r="K68" s="122"/>
      <c r="L68" s="122"/>
      <c r="M68" s="118"/>
      <c r="N68" s="122"/>
      <c r="O68" s="122"/>
      <c r="P68" s="122"/>
      <c r="Q68" s="122"/>
      <c r="R68" s="122"/>
      <c r="S68" s="6"/>
    </row>
    <row r="69" spans="1:21" s="12" customFormat="1">
      <c r="A69" s="6"/>
      <c r="B69" s="123" t="s">
        <v>8</v>
      </c>
      <c r="C69" s="126">
        <f>C24</f>
        <v>100</v>
      </c>
      <c r="D69" s="126">
        <f>F24</f>
        <v>96.268656716417908</v>
      </c>
      <c r="E69" s="126">
        <f>I24</f>
        <v>93.03482587064677</v>
      </c>
      <c r="F69" s="124">
        <f>L24</f>
        <v>76.616915422885569</v>
      </c>
      <c r="G69" s="125">
        <f>O24</f>
        <v>70.149253731343279</v>
      </c>
      <c r="H69" s="121"/>
      <c r="I69" s="121"/>
      <c r="J69" s="118"/>
      <c r="K69" s="122"/>
      <c r="L69" s="122"/>
      <c r="M69" s="118"/>
      <c r="N69" s="122"/>
      <c r="O69" s="122"/>
      <c r="P69" s="122"/>
      <c r="Q69" s="122"/>
      <c r="R69" s="122"/>
      <c r="S69" s="6"/>
    </row>
    <row r="70" spans="1:21" s="6" customFormat="1">
      <c r="B70" s="123" t="s">
        <v>4</v>
      </c>
      <c r="C70" s="127">
        <f>C26</f>
        <v>100</v>
      </c>
      <c r="D70" s="127">
        <f>F26</f>
        <v>100.43069694596711</v>
      </c>
      <c r="E70" s="127">
        <f>I26</f>
        <v>102.858261550509</v>
      </c>
      <c r="F70" s="124">
        <f>L26</f>
        <v>106.22552858261551</v>
      </c>
      <c r="G70" s="124">
        <f>O26</f>
        <v>107.75254502740799</v>
      </c>
      <c r="H70" s="121"/>
      <c r="I70" s="121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21" s="6" customFormat="1">
      <c r="B71" s="119"/>
      <c r="C71" s="128"/>
      <c r="D71" s="128"/>
      <c r="E71" s="128"/>
      <c r="F71" s="128"/>
      <c r="G71" s="128"/>
      <c r="H71" s="121"/>
      <c r="I71" s="121"/>
      <c r="J71" s="121"/>
      <c r="K71" s="122"/>
      <c r="L71" s="122"/>
      <c r="M71" s="122"/>
      <c r="N71" s="122"/>
      <c r="O71" s="122"/>
      <c r="P71" s="122"/>
      <c r="Q71" s="122"/>
      <c r="R71" s="122"/>
      <c r="S71" s="54"/>
      <c r="T71" s="54"/>
      <c r="U71" s="54"/>
    </row>
    <row r="72" spans="1:21" ht="24">
      <c r="B72" s="69"/>
      <c r="C72" s="70" t="s">
        <v>9</v>
      </c>
      <c r="D72" s="70" t="s">
        <v>18</v>
      </c>
      <c r="E72" s="70" t="s">
        <v>20</v>
      </c>
      <c r="F72" s="70" t="s">
        <v>21</v>
      </c>
      <c r="G72" s="70" t="s">
        <v>28</v>
      </c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4"/>
      <c r="T72" s="54"/>
      <c r="U72" s="54"/>
    </row>
    <row r="73" spans="1:21">
      <c r="B73" s="69" t="s">
        <v>5</v>
      </c>
      <c r="C73" s="72">
        <f>C43</f>
        <v>100</v>
      </c>
      <c r="D73" s="72">
        <f>F43</f>
        <v>101.95094760312152</v>
      </c>
      <c r="E73" s="72">
        <f>I43</f>
        <v>105.29542920847268</v>
      </c>
      <c r="F73" s="72">
        <f>L43</f>
        <v>106.91192865105909</v>
      </c>
      <c r="G73" s="72">
        <f>O43</f>
        <v>107.85953177257525</v>
      </c>
      <c r="H73" s="55"/>
      <c r="I73" s="55"/>
      <c r="J73" s="55"/>
      <c r="K73" s="56"/>
      <c r="L73" s="56"/>
      <c r="M73" s="56"/>
      <c r="N73" s="56"/>
      <c r="O73" s="56"/>
      <c r="P73" s="56"/>
      <c r="Q73" s="56"/>
      <c r="R73" s="56"/>
      <c r="S73" s="54"/>
      <c r="T73" s="54"/>
      <c r="U73" s="54"/>
    </row>
    <row r="74" spans="1:21">
      <c r="B74" s="69" t="s">
        <v>6</v>
      </c>
      <c r="C74" s="71">
        <v>100</v>
      </c>
      <c r="D74" s="72">
        <f>F44</f>
        <v>96.84210526315789</v>
      </c>
      <c r="E74" s="72">
        <f>I44</f>
        <v>97.10526315789474</v>
      </c>
      <c r="F74" s="72">
        <f>L44</f>
        <v>104.60526315789474</v>
      </c>
      <c r="G74" s="72">
        <f>O44</f>
        <v>107.5</v>
      </c>
      <c r="H74" s="55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4"/>
      <c r="T74" s="54"/>
      <c r="U74" s="54"/>
    </row>
    <row r="75" spans="1:21">
      <c r="B75" s="69"/>
      <c r="C75" s="71"/>
      <c r="D75" s="71"/>
      <c r="E75" s="71"/>
      <c r="F75" s="71"/>
      <c r="G75" s="7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4"/>
      <c r="T75" s="54"/>
      <c r="U75" s="54"/>
    </row>
    <row r="76" spans="1:21">
      <c r="B76" s="69"/>
      <c r="C76" s="71"/>
      <c r="D76" s="71"/>
      <c r="E76" s="71"/>
      <c r="F76" s="71"/>
      <c r="G76" s="71"/>
      <c r="H76" s="55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4"/>
      <c r="T76" s="54"/>
      <c r="U76" s="54"/>
    </row>
    <row r="77" spans="1:21">
      <c r="B77" s="67"/>
      <c r="C77" s="66"/>
      <c r="D77" s="66"/>
      <c r="E77" s="66"/>
      <c r="F77" s="66"/>
      <c r="G77" s="6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4"/>
      <c r="T77" s="54"/>
      <c r="U77" s="54"/>
    </row>
    <row r="78" spans="1:21">
      <c r="B78" s="67"/>
      <c r="C78" s="67"/>
      <c r="D78" s="67"/>
      <c r="E78" s="67"/>
      <c r="F78" s="67"/>
      <c r="G78" s="67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4"/>
      <c r="T78" s="54"/>
      <c r="U78" s="54"/>
    </row>
    <row r="79" spans="1:21">
      <c r="B79" s="67"/>
      <c r="C79" s="67"/>
      <c r="D79" s="67"/>
      <c r="E79" s="67"/>
      <c r="F79" s="67"/>
      <c r="G79" s="67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4"/>
      <c r="T79" s="54"/>
      <c r="U79" s="54"/>
    </row>
    <row r="80" spans="1:21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4"/>
      <c r="T80" s="54"/>
      <c r="U80" s="54"/>
    </row>
    <row r="81" spans="2:21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4"/>
      <c r="T81" s="54"/>
      <c r="U81" s="54"/>
    </row>
    <row r="82" spans="2:21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21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21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21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21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21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21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2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21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2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21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21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21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2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2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2:18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2:18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2:18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2:18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2:18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2:18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2:18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2:18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2:18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2:18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2:18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2:18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2:18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2:18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2:18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2:18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2:18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2:18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2:18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2:18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2:18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2:18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2:18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2:18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2:18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2:18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2:18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2:18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2:18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2:18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2:18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2:18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2:18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2:18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2:18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2:18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2:18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2:18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2:18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2:18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2:18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2:18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2:18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2:18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2:18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2:18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2:18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2:18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2:18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2:18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2:18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</sheetData>
  <mergeCells count="91">
    <mergeCell ref="O52:Q52"/>
    <mergeCell ref="O53:Q53"/>
    <mergeCell ref="I43:K43"/>
    <mergeCell ref="O54:Q54"/>
    <mergeCell ref="O55:Q55"/>
    <mergeCell ref="O43:Q43"/>
    <mergeCell ref="O44:Q44"/>
    <mergeCell ref="O45:Q45"/>
    <mergeCell ref="I55:K55"/>
    <mergeCell ref="L53:N53"/>
    <mergeCell ref="O7:Q7"/>
    <mergeCell ref="O19:Q20"/>
    <mergeCell ref="O33:Q33"/>
    <mergeCell ref="O42:Q42"/>
    <mergeCell ref="O21:Q21"/>
    <mergeCell ref="O22:Q22"/>
    <mergeCell ref="O23:Q23"/>
    <mergeCell ref="O24:Q24"/>
    <mergeCell ref="O25:Q25"/>
    <mergeCell ref="O26:Q26"/>
    <mergeCell ref="B33:B34"/>
    <mergeCell ref="F22:H22"/>
    <mergeCell ref="F23:H23"/>
    <mergeCell ref="F24:H24"/>
    <mergeCell ref="F25:H25"/>
    <mergeCell ref="F26:H26"/>
    <mergeCell ref="C22:E22"/>
    <mergeCell ref="C23:E23"/>
    <mergeCell ref="C24:E24"/>
    <mergeCell ref="C25:E25"/>
    <mergeCell ref="C26:E26"/>
    <mergeCell ref="C33:E33"/>
    <mergeCell ref="F33:H33"/>
    <mergeCell ref="C53:E53"/>
    <mergeCell ref="F55:H55"/>
    <mergeCell ref="F52:H52"/>
    <mergeCell ref="L52:N52"/>
    <mergeCell ref="L54:N54"/>
    <mergeCell ref="I52:K52"/>
    <mergeCell ref="F54:H54"/>
    <mergeCell ref="C52:E52"/>
    <mergeCell ref="I53:K53"/>
    <mergeCell ref="I54:K54"/>
    <mergeCell ref="B56:Q56"/>
    <mergeCell ref="B1:O1"/>
    <mergeCell ref="B2:O2"/>
    <mergeCell ref="B4:O4"/>
    <mergeCell ref="B7:B8"/>
    <mergeCell ref="L19:N20"/>
    <mergeCell ref="L21:N21"/>
    <mergeCell ref="L22:N22"/>
    <mergeCell ref="I25:K25"/>
    <mergeCell ref="I26:K26"/>
    <mergeCell ref="C7:E7"/>
    <mergeCell ref="F7:H7"/>
    <mergeCell ref="L7:N7"/>
    <mergeCell ref="L26:N26"/>
    <mergeCell ref="I19:K20"/>
    <mergeCell ref="L55:N55"/>
    <mergeCell ref="L33:N33"/>
    <mergeCell ref="C54:E54"/>
    <mergeCell ref="F53:H53"/>
    <mergeCell ref="I33:K33"/>
    <mergeCell ref="I21:K21"/>
    <mergeCell ref="I22:K22"/>
    <mergeCell ref="I23:K23"/>
    <mergeCell ref="I24:K24"/>
    <mergeCell ref="L42:N42"/>
    <mergeCell ref="I42:K42"/>
    <mergeCell ref="F42:H42"/>
    <mergeCell ref="C42:E42"/>
    <mergeCell ref="C45:E45"/>
    <mergeCell ref="F43:H43"/>
    <mergeCell ref="F44:H44"/>
    <mergeCell ref="F45:H45"/>
    <mergeCell ref="I7:K7"/>
    <mergeCell ref="L23:N23"/>
    <mergeCell ref="L24:N24"/>
    <mergeCell ref="L25:N25"/>
    <mergeCell ref="C55:E55"/>
    <mergeCell ref="C19:E20"/>
    <mergeCell ref="C21:E21"/>
    <mergeCell ref="F19:H20"/>
    <mergeCell ref="F21:H21"/>
    <mergeCell ref="I44:K44"/>
    <mergeCell ref="I45:K45"/>
    <mergeCell ref="C43:E43"/>
    <mergeCell ref="C44:E44"/>
    <mergeCell ref="L43:N43"/>
    <mergeCell ref="L44:N44"/>
    <mergeCell ref="L45:N45"/>
  </mergeCells>
  <phoneticPr fontId="3" type="noConversion"/>
  <printOptions horizontalCentered="1"/>
  <pageMargins left="0.59055118110236227" right="0.59055118110236227" top="0.42" bottom="0.28000000000000003" header="0" footer="0"/>
  <pageSetup paperSize="9" scale="55" orientation="portrait" r:id="rId1"/>
  <headerFooter alignWithMargins="0"/>
  <ignoredErrors>
    <ignoredError sqref="N35:N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3161</vt:lpstr>
      <vt:lpstr>'3161'!_1Àrea_d_impressió</vt:lpstr>
      <vt:lpstr>'3161'!Àrea_d'impressió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2010-03-08T12:30:18Z</cp:lastPrinted>
  <dcterms:created xsi:type="dcterms:W3CDTF">2003-07-22T12:33:32Z</dcterms:created>
  <dcterms:modified xsi:type="dcterms:W3CDTF">2010-10-21T08:11:32Z</dcterms:modified>
</cp:coreProperties>
</file>