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4780" windowHeight="12405"/>
  </bookViews>
  <sheets>
    <sheet name="13210 nova" sheetId="1" r:id="rId1"/>
  </sheets>
  <definedNames>
    <definedName name="_1Àrea_d_impressió" localSheetId="0">'13210 nova'!$A$4:$O$221</definedName>
    <definedName name="_xlnm.Print_Area" localSheetId="0">'13210 nova'!$A$1:$O$222</definedName>
  </definedNames>
  <calcPr calcId="125725"/>
</workbook>
</file>

<file path=xl/calcChain.xml><?xml version="1.0" encoding="utf-8"?>
<calcChain xmlns="http://schemas.openxmlformats.org/spreadsheetml/2006/main">
  <c r="M217" i="1"/>
  <c r="L217"/>
  <c r="K217"/>
  <c r="I217"/>
  <c r="H217"/>
  <c r="G217"/>
  <c r="E216"/>
  <c r="J216" s="1"/>
  <c r="E215"/>
  <c r="J215" s="1"/>
  <c r="E214"/>
  <c r="J214" s="1"/>
  <c r="E213"/>
  <c r="J213" s="1"/>
  <c r="E212"/>
  <c r="J212" s="1"/>
  <c r="E211"/>
  <c r="J211" s="1"/>
  <c r="E210"/>
  <c r="J210" s="1"/>
  <c r="E209"/>
  <c r="J209" s="1"/>
  <c r="E208"/>
  <c r="J208" s="1"/>
  <c r="E207"/>
  <c r="J207" s="1"/>
  <c r="E206"/>
  <c r="J206" s="1"/>
  <c r="E205"/>
  <c r="E204"/>
  <c r="E203"/>
  <c r="E202"/>
  <c r="J201"/>
  <c r="E201"/>
  <c r="J200"/>
  <c r="E200"/>
  <c r="J199"/>
  <c r="E199"/>
  <c r="E198"/>
  <c r="E197"/>
  <c r="J197" s="1"/>
  <c r="E196"/>
  <c r="E195"/>
  <c r="E194"/>
  <c r="E193"/>
  <c r="E192"/>
  <c r="J191"/>
  <c r="E191"/>
  <c r="J190"/>
  <c r="E190"/>
  <c r="J189"/>
  <c r="E189"/>
  <c r="J188"/>
  <c r="E188"/>
  <c r="J187"/>
  <c r="E187"/>
  <c r="J186"/>
  <c r="E186"/>
  <c r="J185"/>
  <c r="E185"/>
  <c r="E184"/>
  <c r="E183"/>
  <c r="E182"/>
  <c r="E181"/>
  <c r="E180"/>
  <c r="E179"/>
  <c r="J179" s="1"/>
  <c r="E178"/>
  <c r="J178" s="1"/>
  <c r="E177"/>
  <c r="J177" s="1"/>
  <c r="E176"/>
  <c r="J176" s="1"/>
  <c r="E175"/>
  <c r="J175" s="1"/>
  <c r="E174"/>
  <c r="J174" s="1"/>
  <c r="E173"/>
  <c r="J173" s="1"/>
  <c r="E172"/>
  <c r="E171"/>
  <c r="E170"/>
  <c r="E169"/>
  <c r="E168"/>
  <c r="E167"/>
  <c r="E166"/>
  <c r="J165"/>
  <c r="E165"/>
  <c r="J164"/>
  <c r="E164"/>
  <c r="J163"/>
  <c r="E163"/>
  <c r="J162"/>
  <c r="E162"/>
  <c r="J161"/>
  <c r="E161"/>
  <c r="J160"/>
  <c r="E160"/>
  <c r="J159"/>
  <c r="E159"/>
  <c r="J158"/>
  <c r="E158"/>
  <c r="J157"/>
  <c r="E157"/>
  <c r="J156"/>
  <c r="E156"/>
  <c r="J155"/>
  <c r="E155"/>
  <c r="J154"/>
  <c r="E154"/>
  <c r="F153"/>
  <c r="F217" s="1"/>
  <c r="E153"/>
  <c r="J153" s="1"/>
  <c r="E152"/>
  <c r="J152" s="1"/>
  <c r="E151"/>
  <c r="J151" s="1"/>
  <c r="E150"/>
  <c r="J150" s="1"/>
  <c r="E149"/>
  <c r="J149" s="1"/>
  <c r="E148"/>
  <c r="J148" s="1"/>
  <c r="E147"/>
  <c r="J147" s="1"/>
  <c r="E146"/>
  <c r="J146" s="1"/>
  <c r="E145"/>
  <c r="J145" s="1"/>
  <c r="E144"/>
  <c r="J144" s="1"/>
  <c r="E143"/>
  <c r="J143" s="1"/>
  <c r="E142"/>
  <c r="J142" s="1"/>
  <c r="E141"/>
  <c r="J141" s="1"/>
  <c r="E140"/>
  <c r="J140" s="1"/>
  <c r="E139"/>
  <c r="J139" s="1"/>
  <c r="E138"/>
  <c r="J138" s="1"/>
  <c r="J137"/>
  <c r="E137"/>
  <c r="J136"/>
  <c r="E136"/>
  <c r="J135"/>
  <c r="E135"/>
  <c r="J134"/>
  <c r="E134"/>
  <c r="J133"/>
  <c r="E133"/>
  <c r="J132"/>
  <c r="E132"/>
  <c r="J131"/>
  <c r="E131"/>
  <c r="J130"/>
  <c r="E130"/>
  <c r="J129"/>
  <c r="E129"/>
  <c r="J128"/>
  <c r="E128"/>
  <c r="J127"/>
  <c r="E127"/>
  <c r="J126"/>
  <c r="E126"/>
  <c r="J125"/>
  <c r="E125"/>
  <c r="J124"/>
  <c r="E124"/>
  <c r="J123"/>
  <c r="E123"/>
  <c r="J122"/>
  <c r="E122"/>
  <c r="E121"/>
  <c r="E120"/>
  <c r="J120" s="1"/>
  <c r="E119"/>
  <c r="J119" s="1"/>
  <c r="E118"/>
  <c r="J118" s="1"/>
  <c r="N108"/>
  <c r="K108"/>
  <c r="E107"/>
  <c r="E106"/>
  <c r="E105"/>
  <c r="E104"/>
  <c r="E103"/>
  <c r="E102"/>
  <c r="E101"/>
  <c r="E100"/>
  <c r="J100" s="1"/>
  <c r="E99"/>
  <c r="J99" s="1"/>
  <c r="E98"/>
  <c r="J98" s="1"/>
  <c r="E97"/>
  <c r="J97" s="1"/>
  <c r="E96"/>
  <c r="E95"/>
  <c r="E94"/>
  <c r="E93"/>
  <c r="E92"/>
  <c r="J92" s="1"/>
  <c r="E91"/>
  <c r="J91" s="1"/>
  <c r="E90"/>
  <c r="J90" s="1"/>
  <c r="E89"/>
  <c r="M88"/>
  <c r="L88"/>
  <c r="L108" s="1"/>
  <c r="I88"/>
  <c r="H88"/>
  <c r="H108" s="1"/>
  <c r="G88"/>
  <c r="F88"/>
  <c r="E88" s="1"/>
  <c r="E87"/>
  <c r="E86"/>
  <c r="E85"/>
  <c r="E84"/>
  <c r="E83"/>
  <c r="E82"/>
  <c r="J82" s="1"/>
  <c r="E81"/>
  <c r="J81" s="1"/>
  <c r="E80"/>
  <c r="J80" s="1"/>
  <c r="J79"/>
  <c r="E79"/>
  <c r="J78"/>
  <c r="E78"/>
  <c r="J77"/>
  <c r="E77"/>
  <c r="J76"/>
  <c r="E76"/>
  <c r="E75"/>
  <c r="E74"/>
  <c r="E73"/>
  <c r="E72"/>
  <c r="E71"/>
  <c r="I70"/>
  <c r="I108" s="1"/>
  <c r="G70"/>
  <c r="F70"/>
  <c r="E70" s="1"/>
  <c r="J69"/>
  <c r="E69"/>
  <c r="J68"/>
  <c r="E68"/>
  <c r="J67"/>
  <c r="E67"/>
  <c r="J66"/>
  <c r="E66"/>
  <c r="J65"/>
  <c r="E65"/>
  <c r="J64"/>
  <c r="E64"/>
  <c r="E63"/>
  <c r="E62"/>
  <c r="E61"/>
  <c r="E60"/>
  <c r="E59"/>
  <c r="E58"/>
  <c r="E57"/>
  <c r="E56"/>
  <c r="J56" s="1"/>
  <c r="E55"/>
  <c r="J55" s="1"/>
  <c r="E54"/>
  <c r="J54" s="1"/>
  <c r="E53"/>
  <c r="J53" s="1"/>
  <c r="E52"/>
  <c r="J52" s="1"/>
  <c r="E51"/>
  <c r="J51" s="1"/>
  <c r="E50"/>
  <c r="M49"/>
  <c r="M108" s="1"/>
  <c r="F49"/>
  <c r="E49"/>
  <c r="J49" s="1"/>
  <c r="E48"/>
  <c r="J48" s="1"/>
  <c r="J47"/>
  <c r="E47"/>
  <c r="F44"/>
  <c r="F108" s="1"/>
  <c r="E44"/>
  <c r="J44" s="1"/>
  <c r="E43"/>
  <c r="J43" s="1"/>
  <c r="E42"/>
  <c r="J42" s="1"/>
  <c r="J41"/>
  <c r="E41"/>
  <c r="J40"/>
  <c r="E40"/>
  <c r="J39"/>
  <c r="E39"/>
  <c r="J38"/>
  <c r="E38"/>
  <c r="J37"/>
  <c r="E37"/>
  <c r="J36"/>
  <c r="E36"/>
  <c r="J35"/>
  <c r="E35"/>
  <c r="J34"/>
  <c r="E34"/>
  <c r="J33"/>
  <c r="E33"/>
  <c r="J32"/>
  <c r="E32"/>
  <c r="J31"/>
  <c r="E31"/>
  <c r="J30"/>
  <c r="E30"/>
  <c r="J29"/>
  <c r="E29"/>
  <c r="J28"/>
  <c r="E28"/>
  <c r="J27"/>
  <c r="E27"/>
  <c r="J26"/>
  <c r="E26"/>
  <c r="J25"/>
  <c r="E25"/>
  <c r="J24"/>
  <c r="E24"/>
  <c r="J23"/>
  <c r="E23"/>
  <c r="J22"/>
  <c r="E22"/>
  <c r="E21"/>
  <c r="E20"/>
  <c r="J19"/>
  <c r="E19"/>
  <c r="J18"/>
  <c r="E18"/>
  <c r="J17"/>
  <c r="E17"/>
  <c r="J16"/>
  <c r="E16"/>
  <c r="J15"/>
  <c r="E15"/>
  <c r="J14"/>
  <c r="E14"/>
  <c r="J13"/>
  <c r="E13"/>
  <c r="E12"/>
  <c r="E11"/>
  <c r="J11" s="1"/>
  <c r="E10"/>
  <c r="J10" s="1"/>
  <c r="E9"/>
  <c r="E108" s="1"/>
  <c r="J70" l="1"/>
  <c r="J9"/>
  <c r="G108"/>
  <c r="J108" s="1"/>
  <c r="E217"/>
  <c r="J217" s="1"/>
  <c r="J88"/>
</calcChain>
</file>

<file path=xl/sharedStrings.xml><?xml version="1.0" encoding="utf-8"?>
<sst xmlns="http://schemas.openxmlformats.org/spreadsheetml/2006/main" count="364" uniqueCount="121">
  <si>
    <t>1.3.2 Estudiantat matriculat de 1r i 2n cicles i graus</t>
  </si>
  <si>
    <t>1.3.2.10 MATRÍCULA PER CRÈDITS. CENTRES PROPIS</t>
  </si>
  <si>
    <t>Quadrimestre de tardor</t>
  </si>
  <si>
    <t>Centre</t>
  </si>
  <si>
    <t>Estudis</t>
  </si>
  <si>
    <r>
      <t xml:space="preserve">Matrícula ordinària </t>
    </r>
    <r>
      <rPr>
        <b/>
        <vertAlign val="superscript"/>
        <sz val="10"/>
        <color theme="0"/>
        <rFont val="Arial"/>
        <family val="2"/>
      </rPr>
      <t>(1)</t>
    </r>
  </si>
  <si>
    <t>Matrícula per 1a vegada</t>
  </si>
  <si>
    <t>Matrícula per 2a vegada</t>
  </si>
  <si>
    <t>Matrícula per 3a vegada</t>
  </si>
  <si>
    <t>Matrícula per 4a vegada o més</t>
  </si>
  <si>
    <t>% crèdits repetits</t>
  </si>
  <si>
    <t xml:space="preserve">Adaptats </t>
  </si>
  <si>
    <t>Convalidats</t>
  </si>
  <si>
    <t>Reconeguts</t>
  </si>
  <si>
    <r>
      <t xml:space="preserve">EETC </t>
    </r>
    <r>
      <rPr>
        <b/>
        <vertAlign val="superscript"/>
        <sz val="10"/>
        <color theme="0"/>
        <rFont val="Arial"/>
        <family val="2"/>
      </rPr>
      <t>(2)</t>
    </r>
  </si>
  <si>
    <t>200 FME</t>
  </si>
  <si>
    <t>Llicenciatura de Matemàtiques</t>
  </si>
  <si>
    <t>Diplomatura d'Estadística</t>
  </si>
  <si>
    <t>Llicenciatura de Ciències i Tècniques Estadístiques</t>
  </si>
  <si>
    <t>Grau en Matemàtiques</t>
  </si>
  <si>
    <t>210 ETSAB</t>
  </si>
  <si>
    <t>Arquitectura</t>
  </si>
  <si>
    <t>220 ETSEIAT</t>
  </si>
  <si>
    <t>Enginyeria Industrial</t>
  </si>
  <si>
    <t>Enginyeria d'Automàtica i Electrònica Industrial</t>
  </si>
  <si>
    <t>Enginyeria d'Organització Industrial</t>
  </si>
  <si>
    <t>Enginyeria Aeronàutica</t>
  </si>
  <si>
    <t>230 ETSETB</t>
  </si>
  <si>
    <t>Enginyeria de Telecomunicació</t>
  </si>
  <si>
    <t>Enginyeria Electrònica</t>
  </si>
  <si>
    <t>Grau en Enginyeria de Sistemes Audiovisuals</t>
  </si>
  <si>
    <t>Grau en Enginyeria de Sistemes Electrònics</t>
  </si>
  <si>
    <t>240 ETSEIB</t>
  </si>
  <si>
    <t>Enginyeria Química</t>
  </si>
  <si>
    <t>Enginyeria de Materials</t>
  </si>
  <si>
    <t>250 ETSECCPB</t>
  </si>
  <si>
    <t>Enginyeria de Camins, Canals i Ports</t>
  </si>
  <si>
    <t>Eng. Tècn. d'Obres Públiques, especialitat en Construccions Civils</t>
  </si>
  <si>
    <t>Eng. Tècn. d'Obres Públiques, especialitat en Hidrologia</t>
  </si>
  <si>
    <t>Eng. Tècn. d'Obres Públiques, especialitat en Transports i Serveis Urbans</t>
  </si>
  <si>
    <t>Enginyeria Geològica</t>
  </si>
  <si>
    <t xml:space="preserve"> 270 FIB</t>
  </si>
  <si>
    <t xml:space="preserve">Enginyeria Informàtica </t>
  </si>
  <si>
    <t xml:space="preserve">Enginyeria Tècnica d'Informàtica de Gestió </t>
  </si>
  <si>
    <t>Enginyeria Tècnica d'Informàtica de Sistemes</t>
  </si>
  <si>
    <t>280 FNB</t>
  </si>
  <si>
    <t>Diplomatura de Màquines Navals</t>
  </si>
  <si>
    <t>Diplomatura de Navegació Marítima</t>
  </si>
  <si>
    <t>Llicenciatura de Nàutica i Transport Marítim</t>
  </si>
  <si>
    <t>Llicenciatura de Màquines Navals</t>
  </si>
  <si>
    <t>Enginyeria Tècnica Naval, esp. en Propulsio i Serveis del Vaixell</t>
  </si>
  <si>
    <t>290 ETSAV</t>
  </si>
  <si>
    <t>300 EPSC</t>
  </si>
  <si>
    <t>Enginyeria Tècnica de Telec., esp. en Sistemes de Telecomunicació</t>
  </si>
  <si>
    <t>Enginyeria Tècnica de Telec., esp. en Telemàtica</t>
  </si>
  <si>
    <t>Enginyeria de Telecomunicació (2n cicle)</t>
  </si>
  <si>
    <t>Enginyeria Tècnica Aeronàutica, especialitat en Aeronavegació</t>
  </si>
  <si>
    <t>Eng. Tècn. de Telec., esp. en Sist. de Telecomunicació / Eng. Tècn. Aeronàutica, esp. en Aeronavegació (doble titulació)</t>
  </si>
  <si>
    <t>Grau en Enginyeria de Sistemes de Telecomunicació</t>
  </si>
  <si>
    <t>Grau en Enginyeria Telemàtica</t>
  </si>
  <si>
    <t>310 EPSEB</t>
  </si>
  <si>
    <t xml:space="preserve">Arquitectura Tècnica                            </t>
  </si>
  <si>
    <t>Enginyeria Tècnica de Topografia</t>
  </si>
  <si>
    <t>Enginyeria d'Organització Industrial (orientació en Edificació)</t>
  </si>
  <si>
    <t>Grau en Edificació</t>
  </si>
  <si>
    <t>320 EUETIT</t>
  </si>
  <si>
    <t>Enginyeria Tècnica Industrial, esp. en Tèxtil</t>
  </si>
  <si>
    <t>Enginyeria Tècnica Industrial, esp. en Mecànica</t>
  </si>
  <si>
    <t>Enginyeria Tècnica Industrial, esp. en Química Industrial</t>
  </si>
  <si>
    <t>Enginyeria Tècnica Industrial, esp. en Electrònica Industrial</t>
  </si>
  <si>
    <t>Enginyeria Tècnica Industrial, esp. en Electricitat</t>
  </si>
  <si>
    <t>Enginyeria Tècnica de Telec., esp. en So i Imatge</t>
  </si>
  <si>
    <t>Grau en Enginyeria Área Industrial</t>
  </si>
  <si>
    <t>Grau en Enginyeria de Tecnologia i Disseny Tèxtil</t>
  </si>
  <si>
    <t>Grau en Enginyeria Elèctrica</t>
  </si>
  <si>
    <t>Grau en Enginyeria Electrònica Industrial i Automàtica</t>
  </si>
  <si>
    <t>Graue en Enginyeria Mecànica</t>
  </si>
  <si>
    <t>Grau en Enginyeria Química</t>
  </si>
  <si>
    <t>330 EPSEM</t>
  </si>
  <si>
    <t>Enginyeria Tècnica de Mines, esp. en Explotació de Mines</t>
  </si>
  <si>
    <t>Enginyeria Tècnica de Telec., esp. en Sistemes Electrònics</t>
  </si>
  <si>
    <t>Enginyeria de Mines</t>
  </si>
  <si>
    <t>Eng. Tècn. de Mines, esp. en Expl. de Mines / Eng. Tècn. Ind., esp. en Química Industrial (doble titulació)</t>
  </si>
  <si>
    <t>Grau en Enginyeria de Recursos Minerals</t>
  </si>
  <si>
    <t>Grau en Enginyeria Mecànica</t>
  </si>
  <si>
    <t>340 EPSEVG</t>
  </si>
  <si>
    <t>Enginyeria Tècnica d'Informàtica de Gestió</t>
  </si>
  <si>
    <t>Grau en Enginyeria Àrea Industrial</t>
  </si>
  <si>
    <t>Grau en Enginyeria de Disseny Industrial i Desenvolupament del Producte</t>
  </si>
  <si>
    <t>370 EUOOT</t>
  </si>
  <si>
    <t>Diplomatura d'Optica i Optometria</t>
  </si>
  <si>
    <t>Grau en Òptica i Optometria</t>
  </si>
  <si>
    <t>390 ESAB</t>
  </si>
  <si>
    <t>Enginyeria Tècnica Agrícola, esp. en Indústries Agràries i Alimentàries</t>
  </si>
  <si>
    <t>Enginyeria Tècnica Agrícola, esp. en Explotacions Agropecuàries</t>
  </si>
  <si>
    <t>Enginyeria Tècnica Agrícola, esp. en Hortofructicultura i Jardineria</t>
  </si>
  <si>
    <t>Grau en Enginyeria Agrícola</t>
  </si>
  <si>
    <t>Grau en Enginyeria Agroambiental i del Paisatge</t>
  </si>
  <si>
    <t>Grau en Enginyeria Alimentària</t>
  </si>
  <si>
    <t>Grau en Enginyeria de Sistemes Biològics</t>
  </si>
  <si>
    <t>820 EUETIB</t>
  </si>
  <si>
    <t>Grau en Enginyeria Biomèdica</t>
  </si>
  <si>
    <t>Grau en Enginyeria de l'Energia</t>
  </si>
  <si>
    <t>Grau en Enginyeria Fase Inicial</t>
  </si>
  <si>
    <t>TOTAL QUADRIMESTRE DE TARDOR</t>
  </si>
  <si>
    <r>
      <t>(1)</t>
    </r>
    <r>
      <rPr>
        <sz val="8"/>
        <color rgb="FF003366"/>
        <rFont val="Arial"/>
        <family val="2"/>
      </rPr>
      <t xml:space="preserve"> Inclou l'estudiantat amb matrícula de PFC</t>
    </r>
  </si>
  <si>
    <r>
      <t>(2)</t>
    </r>
    <r>
      <rPr>
        <sz val="8"/>
        <color rgb="FF003366"/>
        <rFont val="Arial"/>
        <family val="2"/>
      </rPr>
      <t xml:space="preserve"> Estudiantat equivalent a temps complet = crèdits matriculats anuals / crèdits teòrics de la titulació anuals</t>
    </r>
  </si>
  <si>
    <t>Aquestes dades són anuals i consten només al quadrimestre de tardor</t>
  </si>
  <si>
    <t>Quadrimestre de primavera</t>
  </si>
  <si>
    <t>% Credits repetits</t>
  </si>
  <si>
    <t xml:space="preserve">Reconeguts </t>
  </si>
  <si>
    <r>
      <t>EETC</t>
    </r>
    <r>
      <rPr>
        <b/>
        <vertAlign val="superscript"/>
        <sz val="10"/>
        <color theme="0"/>
        <rFont val="Arial"/>
        <family val="2"/>
      </rPr>
      <t xml:space="preserve"> (2)</t>
    </r>
  </si>
  <si>
    <t>-</t>
  </si>
  <si>
    <t>Llicenciatura de Ciències i Tècniques Estadistiques</t>
  </si>
  <si>
    <t>Enginyeria d'Automatica i Electrònica Industrial</t>
  </si>
  <si>
    <t xml:space="preserve">Enginyeria Tècnica d'Informàtica de Sistemes </t>
  </si>
  <si>
    <t>Enginyeria Tècnica Naval, esp. en Propulsió i Serveis del Vaixell</t>
  </si>
  <si>
    <t>Enginyeria d'Organització Industrial (orientació en l'Edificació)</t>
  </si>
  <si>
    <t>Enginyeria Tècnica de Telec., esp. en so i imatge</t>
  </si>
  <si>
    <t>TOTAL QUADRIMESTRE DE PRIMAVERA</t>
  </si>
  <si>
    <r>
      <t xml:space="preserve">(1) </t>
    </r>
    <r>
      <rPr>
        <sz val="8"/>
        <color rgb="FF003366"/>
        <rFont val="Arial"/>
        <family val="2"/>
      </rPr>
      <t>Inclou l'estudiantat amb matrícula de PFC</t>
    </r>
  </si>
</sst>
</file>

<file path=xl/styles.xml><?xml version="1.0" encoding="utf-8"?>
<styleSheet xmlns="http://schemas.openxmlformats.org/spreadsheetml/2006/main">
  <numFmts count="3">
    <numFmt numFmtId="164" formatCode="_(#,##0.00_);_(\(#,##0.00\);_(&quot;-&quot;_);_(@_)"/>
    <numFmt numFmtId="165" formatCode="0.0%"/>
    <numFmt numFmtId="166" formatCode="_(#,##0_);_(\(#,##0\);_(&quot;-&quot;_);_(@_)"/>
  </numFmts>
  <fonts count="16">
    <font>
      <sz val="10"/>
      <name val="Arial"/>
      <family val="2"/>
    </font>
    <font>
      <sz val="10"/>
      <name val="Arial"/>
      <family val="2"/>
    </font>
    <font>
      <sz val="10"/>
      <color rgb="FF003366"/>
      <name val="Arial"/>
      <family val="2"/>
    </font>
    <font>
      <b/>
      <sz val="10"/>
      <color rgb="FF003366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10"/>
      <color indexed="56"/>
      <name val="Arial"/>
      <family val="2"/>
    </font>
    <font>
      <sz val="8"/>
      <color rgb="FF003366"/>
      <name val="Arial"/>
      <family val="2"/>
    </font>
    <font>
      <b/>
      <sz val="8"/>
      <color rgb="FF003366"/>
      <name val="Arial"/>
      <family val="2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vertAlign val="superscript"/>
      <sz val="8"/>
      <color rgb="FF003366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DBE5F1"/>
        <bgColor rgb="FF000000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6"/>
        <bgColor indexed="64"/>
      </patternFill>
    </fill>
  </fills>
  <borders count="31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rgb="FF376091"/>
      </left>
      <right style="thin">
        <color theme="0"/>
      </right>
      <top style="thin">
        <color rgb="FF376091"/>
      </top>
      <bottom style="thin">
        <color theme="0"/>
      </bottom>
      <diagonal/>
    </border>
    <border>
      <left/>
      <right/>
      <top style="thin">
        <color indexed="18"/>
      </top>
      <bottom/>
      <diagonal/>
    </border>
    <border>
      <left style="thin">
        <color theme="0"/>
      </left>
      <right style="thin">
        <color theme="0"/>
      </right>
      <top style="thin">
        <color rgb="FF376091"/>
      </top>
      <bottom style="thin">
        <color theme="0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theme="0"/>
      </left>
      <right style="thin">
        <color rgb="FF376091"/>
      </right>
      <top style="thin">
        <color rgb="FF376091"/>
      </top>
      <bottom style="thin">
        <color theme="0"/>
      </bottom>
      <diagonal/>
    </border>
    <border>
      <left style="thin">
        <color indexed="18"/>
      </left>
      <right/>
      <top/>
      <bottom/>
      <diagonal/>
    </border>
    <border>
      <left style="thin">
        <color rgb="FF37609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18"/>
      </right>
      <top/>
      <bottom/>
      <diagonal/>
    </border>
    <border>
      <left style="thin">
        <color theme="0"/>
      </left>
      <right style="thin">
        <color rgb="FF37609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rgb="FF376091"/>
      </left>
      <right style="thin">
        <color theme="0"/>
      </right>
      <top style="thin">
        <color theme="0"/>
      </top>
      <bottom style="thin">
        <color rgb="FF376091"/>
      </bottom>
      <diagonal/>
    </border>
    <border>
      <left/>
      <right/>
      <top/>
      <bottom style="thin">
        <color indexed="1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76091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theme="0"/>
      </left>
      <right style="thin">
        <color rgb="FF376091"/>
      </right>
      <top style="thin">
        <color theme="0"/>
      </top>
      <bottom style="thin">
        <color rgb="FF376091"/>
      </bottom>
      <diagonal/>
    </border>
    <border>
      <left/>
      <right/>
      <top style="thin">
        <color rgb="FF376091"/>
      </top>
      <bottom/>
      <diagonal/>
    </border>
    <border>
      <left style="medium">
        <color indexed="9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0">
    <xf numFmtId="0" fontId="0" fillId="0" borderId="0"/>
    <xf numFmtId="9" fontId="1" fillId="0" borderId="0" applyFont="0" applyFill="0" applyBorder="0" applyAlignment="0" applyProtection="0"/>
    <xf numFmtId="0" fontId="5" fillId="0" borderId="3" applyNumberFormat="0" applyFont="0" applyFill="0" applyAlignment="0" applyProtection="0">
      <alignment horizontal="center" vertical="top" wrapText="1"/>
    </xf>
    <xf numFmtId="0" fontId="6" fillId="4" borderId="5" applyNumberFormat="0" applyFont="0" applyFill="0" applyAlignment="0" applyProtection="0"/>
    <xf numFmtId="0" fontId="1" fillId="0" borderId="7" applyNumberFormat="0" applyFont="0" applyFill="0" applyAlignment="0" applyProtection="0"/>
    <xf numFmtId="0" fontId="6" fillId="4" borderId="9" applyNumberFormat="0" applyFont="0" applyFill="0" applyAlignment="0" applyProtection="0"/>
    <xf numFmtId="0" fontId="5" fillId="5" borderId="11">
      <alignment horizontal="center" vertical="center" wrapText="1"/>
    </xf>
    <xf numFmtId="0" fontId="6" fillId="4" borderId="13" applyNumberFormat="0" applyFont="0" applyFill="0" applyAlignment="0" applyProtection="0"/>
    <xf numFmtId="3" fontId="9" fillId="7" borderId="11" applyNumberFormat="0">
      <alignment vertical="center"/>
    </xf>
    <xf numFmtId="3" fontId="9" fillId="9" borderId="11" applyNumberFormat="0">
      <alignment vertical="center"/>
    </xf>
    <xf numFmtId="4" fontId="12" fillId="13" borderId="11" applyNumberFormat="0">
      <alignment vertical="center"/>
    </xf>
    <xf numFmtId="0" fontId="13" fillId="2" borderId="0">
      <alignment horizontal="left" vertical="center"/>
    </xf>
    <xf numFmtId="0" fontId="1" fillId="0" borderId="22" applyNumberFormat="0" applyFont="0" applyFill="0" applyAlignment="0" applyProtection="0"/>
    <xf numFmtId="0" fontId="6" fillId="4" borderId="24" applyNumberFormat="0" applyFont="0" applyFill="0" applyAlignment="0" applyProtection="0"/>
    <xf numFmtId="0" fontId="1" fillId="0" borderId="26" applyNumberFormat="0" applyFont="0" applyFill="0" applyAlignment="0" applyProtection="0"/>
    <xf numFmtId="0" fontId="15" fillId="0" borderId="30" applyNumberFormat="0" applyFont="0" applyFill="0" applyAlignment="0" applyProtection="0">
      <alignment horizontal="center" vertical="top" wrapText="1"/>
    </xf>
    <xf numFmtId="4" fontId="5" fillId="5" borderId="11">
      <alignment horizontal="left" vertical="center"/>
    </xf>
    <xf numFmtId="0" fontId="12" fillId="13" borderId="11">
      <alignment horizontal="left" vertical="center"/>
    </xf>
    <xf numFmtId="0" fontId="12" fillId="4" borderId="11">
      <alignment horizontal="left" vertical="center"/>
    </xf>
    <xf numFmtId="0" fontId="12" fillId="4" borderId="11">
      <alignment horizontal="left" vertical="center"/>
    </xf>
    <xf numFmtId="0" fontId="12" fillId="14" borderId="11">
      <alignment horizontal="left" vertical="center"/>
    </xf>
    <xf numFmtId="4" fontId="9" fillId="4" borderId="11" applyNumberFormat="0">
      <alignment vertical="center"/>
    </xf>
    <xf numFmtId="4" fontId="9" fillId="14" borderId="11" applyNumberFormat="0">
      <alignment vertical="center"/>
    </xf>
    <xf numFmtId="0" fontId="9" fillId="3" borderId="11">
      <alignment horizontal="left" vertical="center"/>
    </xf>
    <xf numFmtId="0" fontId="5" fillId="15" borderId="11">
      <alignment horizontal="center" vertical="center"/>
    </xf>
    <xf numFmtId="3" fontId="9" fillId="4" borderId="0" applyNumberFormat="0">
      <alignment vertical="center"/>
    </xf>
    <xf numFmtId="4" fontId="12" fillId="4" borderId="11" applyNumberFormat="0">
      <alignment vertical="center"/>
    </xf>
    <xf numFmtId="0" fontId="5" fillId="5" borderId="11">
      <alignment horizontal="center" vertical="center"/>
    </xf>
    <xf numFmtId="4" fontId="12" fillId="14" borderId="11" applyNumberFormat="0">
      <alignment vertical="center"/>
    </xf>
    <xf numFmtId="0" fontId="1" fillId="0" borderId="0" applyNumberFormat="0" applyProtection="0">
      <alignment horizontal="right"/>
    </xf>
  </cellStyleXfs>
  <cellXfs count="8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2" fillId="2" borderId="4" xfId="2" applyFont="1" applyFill="1" applyBorder="1" applyAlignment="1"/>
    <xf numFmtId="0" fontId="2" fillId="2" borderId="6" xfId="3" applyFont="1" applyFill="1" applyBorder="1"/>
    <xf numFmtId="0" fontId="4" fillId="2" borderId="6" xfId="3" applyFont="1" applyFill="1" applyBorder="1"/>
    <xf numFmtId="0" fontId="2" fillId="2" borderId="8" xfId="4" applyFont="1" applyFill="1" applyBorder="1"/>
    <xf numFmtId="0" fontId="2" fillId="2" borderId="0" xfId="0" applyFont="1" applyFill="1" applyAlignment="1">
      <alignment vertical="center" wrapText="1"/>
    </xf>
    <xf numFmtId="0" fontId="2" fillId="2" borderId="10" xfId="5" applyFont="1" applyFill="1" applyBorder="1" applyAlignment="1">
      <alignment vertical="center" wrapText="1"/>
    </xf>
    <xf numFmtId="0" fontId="7" fillId="6" borderId="12" xfId="6" applyFont="1" applyFill="1" applyBorder="1">
      <alignment horizontal="center" vertical="center" wrapText="1"/>
    </xf>
    <xf numFmtId="0" fontId="2" fillId="2" borderId="14" xfId="7" applyFont="1" applyFill="1" applyBorder="1" applyAlignment="1">
      <alignment vertical="center" wrapText="1"/>
    </xf>
    <xf numFmtId="0" fontId="2" fillId="2" borderId="10" xfId="5" applyFont="1" applyFill="1" applyBorder="1"/>
    <xf numFmtId="0" fontId="2" fillId="8" borderId="15" xfId="8" applyNumberFormat="1" applyFont="1" applyFill="1" applyBorder="1" applyAlignment="1">
      <alignment horizontal="left" vertical="center"/>
    </xf>
    <xf numFmtId="0" fontId="2" fillId="8" borderId="12" xfId="8" applyNumberFormat="1" applyFont="1" applyFill="1" applyBorder="1">
      <alignment vertical="center"/>
    </xf>
    <xf numFmtId="164" fontId="2" fillId="8" borderId="12" xfId="8" applyNumberFormat="1" applyFont="1" applyFill="1" applyBorder="1">
      <alignment vertical="center"/>
    </xf>
    <xf numFmtId="165" fontId="2" fillId="8" borderId="12" xfId="1" applyNumberFormat="1" applyFont="1" applyFill="1" applyBorder="1" applyAlignment="1">
      <alignment vertical="center"/>
    </xf>
    <xf numFmtId="164" fontId="2" fillId="8" borderId="12" xfId="8" applyNumberFormat="1" applyFont="1" applyFill="1" applyBorder="1" applyAlignment="1">
      <alignment horizontal="right" vertical="center"/>
    </xf>
    <xf numFmtId="166" fontId="2" fillId="8" borderId="12" xfId="8" applyNumberFormat="1" applyFont="1" applyFill="1" applyBorder="1">
      <alignment vertical="center"/>
    </xf>
    <xf numFmtId="166" fontId="2" fillId="2" borderId="14" xfId="7" applyNumberFormat="1" applyFont="1" applyFill="1" applyBorder="1"/>
    <xf numFmtId="0" fontId="2" fillId="8" borderId="16" xfId="8" applyNumberFormat="1" applyFont="1" applyFill="1" applyBorder="1" applyAlignment="1">
      <alignment horizontal="left" vertical="center"/>
    </xf>
    <xf numFmtId="0" fontId="2" fillId="8" borderId="17" xfId="8" applyNumberFormat="1" applyFont="1" applyFill="1" applyBorder="1" applyAlignment="1">
      <alignment horizontal="left" vertical="center"/>
    </xf>
    <xf numFmtId="0" fontId="2" fillId="10" borderId="12" xfId="9" applyNumberFormat="1" applyFont="1" applyFill="1" applyBorder="1">
      <alignment vertical="center"/>
    </xf>
    <xf numFmtId="164" fontId="2" fillId="10" borderId="12" xfId="9" applyNumberFormat="1" applyFont="1" applyFill="1" applyBorder="1">
      <alignment vertical="center"/>
    </xf>
    <xf numFmtId="165" fontId="2" fillId="10" borderId="12" xfId="1" applyNumberFormat="1" applyFont="1" applyFill="1" applyBorder="1" applyAlignment="1">
      <alignment vertical="center"/>
    </xf>
    <xf numFmtId="166" fontId="2" fillId="10" borderId="12" xfId="9" applyNumberFormat="1" applyFont="1" applyFill="1" applyBorder="1">
      <alignment vertical="center"/>
    </xf>
    <xf numFmtId="0" fontId="2" fillId="8" borderId="12" xfId="8" applyNumberFormat="1" applyFont="1" applyFill="1" applyBorder="1">
      <alignment vertical="center"/>
    </xf>
    <xf numFmtId="0" fontId="2" fillId="10" borderId="15" xfId="9" applyNumberFormat="1" applyFont="1" applyFill="1" applyBorder="1" applyAlignment="1">
      <alignment horizontal="left" vertical="center"/>
    </xf>
    <xf numFmtId="0" fontId="2" fillId="10" borderId="16" xfId="9" applyNumberFormat="1" applyFont="1" applyFill="1" applyBorder="1" applyAlignment="1">
      <alignment horizontal="left" vertical="center"/>
    </xf>
    <xf numFmtId="0" fontId="2" fillId="10" borderId="17" xfId="9" applyNumberFormat="1" applyFont="1" applyFill="1" applyBorder="1" applyAlignment="1">
      <alignment horizontal="left" vertical="center"/>
    </xf>
    <xf numFmtId="0" fontId="2" fillId="10" borderId="12" xfId="9" applyNumberFormat="1" applyFont="1" applyFill="1" applyBorder="1">
      <alignment vertical="center"/>
    </xf>
    <xf numFmtId="4" fontId="10" fillId="11" borderId="0" xfId="0" applyNumberFormat="1" applyFont="1" applyFill="1" applyAlignment="1">
      <alignment horizontal="right"/>
    </xf>
    <xf numFmtId="0" fontId="2" fillId="12" borderId="18" xfId="9" applyNumberFormat="1" applyFont="1" applyFill="1" applyBorder="1">
      <alignment vertical="center"/>
    </xf>
    <xf numFmtId="164" fontId="2" fillId="10" borderId="12" xfId="9" applyNumberFormat="1" applyFont="1" applyFill="1" applyBorder="1" applyAlignment="1">
      <alignment horizontal="right" vertical="center"/>
    </xf>
    <xf numFmtId="0" fontId="2" fillId="10" borderId="12" xfId="9" applyNumberFormat="1" applyFont="1" applyFill="1" applyBorder="1" applyAlignment="1">
      <alignment vertical="center" wrapText="1"/>
    </xf>
    <xf numFmtId="0" fontId="2" fillId="8" borderId="15" xfId="8" applyNumberFormat="1" applyFont="1" applyFill="1" applyBorder="1" applyAlignment="1">
      <alignment horizontal="center" vertical="center"/>
    </xf>
    <xf numFmtId="0" fontId="2" fillId="8" borderId="16" xfId="8" applyNumberFormat="1" applyFont="1" applyFill="1" applyBorder="1" applyAlignment="1">
      <alignment horizontal="center" vertical="center"/>
    </xf>
    <xf numFmtId="165" fontId="2" fillId="8" borderId="12" xfId="1" applyNumberFormat="1" applyFont="1" applyFill="1" applyBorder="1" applyAlignment="1">
      <alignment horizontal="right" vertical="center"/>
    </xf>
    <xf numFmtId="0" fontId="2" fillId="8" borderId="12" xfId="8" applyNumberFormat="1" applyFont="1" applyFill="1" applyBorder="1" applyAlignment="1">
      <alignment vertical="center" wrapText="1"/>
    </xf>
    <xf numFmtId="0" fontId="2" fillId="8" borderId="17" xfId="8" applyNumberFormat="1" applyFont="1" applyFill="1" applyBorder="1" applyAlignment="1">
      <alignment horizontal="center" vertical="center"/>
    </xf>
    <xf numFmtId="0" fontId="2" fillId="10" borderId="15" xfId="9" applyNumberFormat="1" applyFont="1" applyFill="1" applyBorder="1" applyAlignment="1">
      <alignment horizontal="left" vertical="center" wrapText="1"/>
    </xf>
    <xf numFmtId="0" fontId="2" fillId="10" borderId="16" xfId="9" applyNumberFormat="1" applyFont="1" applyFill="1" applyBorder="1" applyAlignment="1">
      <alignment horizontal="left" vertical="center" wrapText="1"/>
    </xf>
    <xf numFmtId="0" fontId="2" fillId="10" borderId="17" xfId="9" applyNumberFormat="1" applyFont="1" applyFill="1" applyBorder="1" applyAlignment="1">
      <alignment horizontal="left" vertical="center" wrapText="1"/>
    </xf>
    <xf numFmtId="0" fontId="2" fillId="8" borderId="15" xfId="9" applyNumberFormat="1" applyFont="1" applyFill="1" applyBorder="1" applyAlignment="1">
      <alignment horizontal="left" vertical="center" wrapText="1"/>
    </xf>
    <xf numFmtId="0" fontId="2" fillId="8" borderId="12" xfId="9" applyNumberFormat="1" applyFont="1" applyFill="1" applyBorder="1">
      <alignment vertical="center"/>
    </xf>
    <xf numFmtId="164" fontId="2" fillId="8" borderId="12" xfId="9" applyNumberFormat="1" applyFont="1" applyFill="1" applyBorder="1">
      <alignment vertical="center"/>
    </xf>
    <xf numFmtId="164" fontId="2" fillId="8" borderId="12" xfId="9" applyNumberFormat="1" applyFont="1" applyFill="1" applyBorder="1" applyAlignment="1">
      <alignment horizontal="right" vertical="center"/>
    </xf>
    <xf numFmtId="166" fontId="2" fillId="8" borderId="12" xfId="9" applyNumberFormat="1" applyFont="1" applyFill="1" applyBorder="1">
      <alignment vertical="center"/>
    </xf>
    <xf numFmtId="0" fontId="2" fillId="8" borderId="16" xfId="9" applyNumberFormat="1" applyFont="1" applyFill="1" applyBorder="1" applyAlignment="1">
      <alignment horizontal="left" vertical="center" wrapText="1"/>
    </xf>
    <xf numFmtId="0" fontId="2" fillId="8" borderId="17" xfId="9" applyNumberFormat="1" applyFont="1" applyFill="1" applyBorder="1" applyAlignment="1">
      <alignment horizontal="left" vertical="center" wrapText="1"/>
    </xf>
    <xf numFmtId="0" fontId="11" fillId="2" borderId="0" xfId="0" applyFont="1" applyFill="1"/>
    <xf numFmtId="0" fontId="11" fillId="2" borderId="10" xfId="5" applyFont="1" applyFill="1" applyBorder="1"/>
    <xf numFmtId="0" fontId="7" fillId="6" borderId="12" xfId="10" applyNumberFormat="1" applyFont="1" applyFill="1" applyBorder="1">
      <alignment vertical="center"/>
    </xf>
    <xf numFmtId="4" fontId="7" fillId="6" borderId="12" xfId="10" applyNumberFormat="1" applyFont="1" applyFill="1" applyBorder="1">
      <alignment vertical="center"/>
    </xf>
    <xf numFmtId="165" fontId="7" fillId="6" borderId="12" xfId="10" applyNumberFormat="1" applyFont="1" applyFill="1" applyBorder="1">
      <alignment vertical="center"/>
    </xf>
    <xf numFmtId="3" fontId="7" fillId="6" borderId="12" xfId="10" applyNumberFormat="1" applyFont="1" applyFill="1" applyBorder="1">
      <alignment vertical="center"/>
    </xf>
    <xf numFmtId="0" fontId="11" fillId="2" borderId="14" xfId="7" applyFont="1" applyFill="1" applyBorder="1"/>
    <xf numFmtId="0" fontId="14" fillId="2" borderId="19" xfId="11" applyFont="1" applyBorder="1" applyAlignment="1">
      <alignment horizontal="left" vertical="center"/>
    </xf>
    <xf numFmtId="0" fontId="14" fillId="2" borderId="20" xfId="11" applyFont="1" applyBorder="1" applyAlignment="1">
      <alignment horizontal="left" vertical="center"/>
    </xf>
    <xf numFmtId="0" fontId="14" fillId="2" borderId="21" xfId="11" applyFont="1" applyBorder="1" applyAlignment="1">
      <alignment horizontal="left" vertical="center"/>
    </xf>
    <xf numFmtId="0" fontId="2" fillId="2" borderId="14" xfId="7" applyFont="1" applyFill="1" applyBorder="1"/>
    <xf numFmtId="0" fontId="10" fillId="2" borderId="19" xfId="11" applyFont="1" applyBorder="1" applyAlignment="1">
      <alignment horizontal="left" vertical="center"/>
    </xf>
    <xf numFmtId="0" fontId="10" fillId="2" borderId="20" xfId="11" applyFont="1" applyBorder="1" applyAlignment="1">
      <alignment horizontal="left" vertical="center"/>
    </xf>
    <xf numFmtId="0" fontId="10" fillId="2" borderId="21" xfId="11" applyFont="1" applyBorder="1" applyAlignment="1">
      <alignment horizontal="left" vertical="center"/>
    </xf>
    <xf numFmtId="0" fontId="2" fillId="2" borderId="23" xfId="12" applyFont="1" applyFill="1" applyBorder="1"/>
    <xf numFmtId="0" fontId="2" fillId="2" borderId="25" xfId="13" applyFont="1" applyFill="1" applyBorder="1" applyAlignment="1">
      <alignment vertical="center"/>
    </xf>
    <xf numFmtId="0" fontId="2" fillId="2" borderId="25" xfId="13" applyFont="1" applyFill="1" applyBorder="1"/>
    <xf numFmtId="0" fontId="4" fillId="2" borderId="25" xfId="13" applyFont="1" applyFill="1" applyBorder="1"/>
    <xf numFmtId="0" fontId="2" fillId="2" borderId="27" xfId="14" applyFont="1" applyFill="1" applyBorder="1"/>
    <xf numFmtId="0" fontId="2" fillId="2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5" fontId="10" fillId="11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11" borderId="6" xfId="3" applyFont="1" applyFill="1" applyBorder="1" applyAlignment="1">
      <alignment vertical="center"/>
    </xf>
    <xf numFmtId="165" fontId="10" fillId="11" borderId="6" xfId="3" applyNumberFormat="1" applyFont="1" applyFill="1" applyBorder="1" applyAlignment="1">
      <alignment horizontal="right"/>
    </xf>
    <xf numFmtId="164" fontId="4" fillId="8" borderId="12" xfId="8" applyNumberFormat="1" applyFont="1" applyFill="1" applyBorder="1" applyAlignment="1">
      <alignment horizontal="right" vertical="center"/>
    </xf>
    <xf numFmtId="164" fontId="4" fillId="10" borderId="12" xfId="9" applyNumberFormat="1" applyFont="1" applyFill="1" applyBorder="1" applyAlignment="1">
      <alignment horizontal="right" vertical="center"/>
    </xf>
    <xf numFmtId="3" fontId="7" fillId="6" borderId="12" xfId="1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</cellXfs>
  <cellStyles count="30">
    <cellStyle name="BodeExteior" xfId="15"/>
    <cellStyle name="BordeEsqDI" xfId="14"/>
    <cellStyle name="BordeEsqDS" xfId="4"/>
    <cellStyle name="BordeEsqII" xfId="12"/>
    <cellStyle name="BordeEsqIS" xfId="2"/>
    <cellStyle name="BordeTablaDer" xfId="7"/>
    <cellStyle name="BordeTablaInf" xfId="13"/>
    <cellStyle name="BordeTablaIzq" xfId="5"/>
    <cellStyle name="BordeTablaSup" xfId="3"/>
    <cellStyle name="CMenuIzq" xfId="16"/>
    <cellStyle name="CMenuIzqTotal" xfId="17"/>
    <cellStyle name="CMenuIzqTotal0" xfId="18"/>
    <cellStyle name="CMenuIzqTotal1" xfId="19"/>
    <cellStyle name="CMenuIzqTotal2" xfId="20"/>
    <cellStyle name="comentario" xfId="11"/>
    <cellStyle name="fColor1" xfId="8"/>
    <cellStyle name="fColor2" xfId="9"/>
    <cellStyle name="fColor3" xfId="21"/>
    <cellStyle name="fColor4" xfId="22"/>
    <cellStyle name="fSubTitulo" xfId="23"/>
    <cellStyle name="fTitularOscura" xfId="24"/>
    <cellStyle name="fTitulo" xfId="6"/>
    <cellStyle name="fTotal0" xfId="25"/>
    <cellStyle name="fTotal1" xfId="26"/>
    <cellStyle name="fTotal1Columna" xfId="27"/>
    <cellStyle name="fTotal2" xfId="28"/>
    <cellStyle name="fTotal3" xfId="10"/>
    <cellStyle name="Normal" xfId="0" builtinId="0"/>
    <cellStyle name="Percentual" xfId="1" builtinId="5"/>
    <cellStyle name="SinEstilo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2"/>
  <sheetViews>
    <sheetView tabSelected="1" zoomScaleNormal="100" zoomScaleSheetLayoutView="90" workbookViewId="0"/>
  </sheetViews>
  <sheetFormatPr defaultColWidth="11.42578125" defaultRowHeight="12.75"/>
  <cols>
    <col min="1" max="1" width="1" style="1" customWidth="1"/>
    <col min="2" max="2" width="1.28515625" style="1" customWidth="1"/>
    <col min="3" max="3" width="15.5703125" style="1" customWidth="1"/>
    <col min="4" max="4" width="63.85546875" style="1" bestFit="1" customWidth="1"/>
    <col min="5" max="5" width="11.42578125" style="1" customWidth="1"/>
    <col min="6" max="6" width="10.28515625" style="1" customWidth="1"/>
    <col min="7" max="7" width="11.28515625" style="1" customWidth="1"/>
    <col min="8" max="8" width="9.42578125" style="1" customWidth="1"/>
    <col min="9" max="9" width="11.7109375" style="1" customWidth="1"/>
    <col min="10" max="10" width="10.140625" style="1" customWidth="1"/>
    <col min="11" max="11" width="10" style="1" customWidth="1"/>
    <col min="12" max="13" width="11.85546875" style="1" customWidth="1"/>
    <col min="14" max="14" width="9.85546875" style="3" customWidth="1"/>
    <col min="15" max="15" width="0.7109375" style="1" customWidth="1"/>
    <col min="16" max="16" width="0.85546875" style="1" customWidth="1"/>
    <col min="17" max="16384" width="11.42578125" style="1"/>
  </cols>
  <sheetData>
    <row r="1" spans="1:16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13.5" thickBot="1"/>
    <row r="4" spans="1:16" ht="13.5" thickBot="1">
      <c r="C4" s="4"/>
      <c r="D4" s="5"/>
    </row>
    <row r="5" spans="1:16" ht="13.5" thickBot="1">
      <c r="C5" s="4" t="s">
        <v>2</v>
      </c>
      <c r="D5" s="5"/>
    </row>
    <row r="7" spans="1:16" ht="3.95" customHeight="1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9"/>
    </row>
    <row r="8" spans="1:16" ht="62.25" customHeight="1">
      <c r="A8" s="10"/>
      <c r="B8" s="11"/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2" t="s">
        <v>10</v>
      </c>
      <c r="K8" s="12" t="s">
        <v>11</v>
      </c>
      <c r="L8" s="12" t="s">
        <v>12</v>
      </c>
      <c r="M8" s="12" t="s">
        <v>13</v>
      </c>
      <c r="N8" s="12" t="s">
        <v>14</v>
      </c>
      <c r="O8" s="13"/>
      <c r="P8" s="10"/>
    </row>
    <row r="9" spans="1:16" ht="20.100000000000001" customHeight="1">
      <c r="B9" s="14"/>
      <c r="C9" s="15" t="s">
        <v>15</v>
      </c>
      <c r="D9" s="16" t="s">
        <v>16</v>
      </c>
      <c r="E9" s="17">
        <f>SUM(F9:I9)</f>
        <v>4803</v>
      </c>
      <c r="F9" s="17">
        <v>4008</v>
      </c>
      <c r="G9" s="17">
        <v>525</v>
      </c>
      <c r="H9" s="17">
        <v>180</v>
      </c>
      <c r="I9" s="17">
        <v>90</v>
      </c>
      <c r="J9" s="18">
        <f>SUM(G9:I9)/E9</f>
        <v>0.16552154903185509</v>
      </c>
      <c r="K9" s="19">
        <v>0</v>
      </c>
      <c r="L9" s="17">
        <v>37.5</v>
      </c>
      <c r="M9" s="17">
        <v>289.5</v>
      </c>
      <c r="N9" s="20">
        <v>155</v>
      </c>
      <c r="O9" s="21"/>
    </row>
    <row r="10" spans="1:16" ht="20.100000000000001" customHeight="1">
      <c r="B10" s="14"/>
      <c r="C10" s="22"/>
      <c r="D10" s="16" t="s">
        <v>17</v>
      </c>
      <c r="E10" s="17">
        <f t="shared" ref="E10:E83" si="0">SUM(F10:I10)</f>
        <v>594.5</v>
      </c>
      <c r="F10" s="17">
        <v>420.5</v>
      </c>
      <c r="G10" s="17">
        <v>84</v>
      </c>
      <c r="H10" s="17">
        <v>37.5</v>
      </c>
      <c r="I10" s="17">
        <v>52.5</v>
      </c>
      <c r="J10" s="18">
        <f t="shared" ref="J10:J81" si="1">SUM(G10:I10)/E10</f>
        <v>0.29268292682926828</v>
      </c>
      <c r="K10" s="19">
        <v>0</v>
      </c>
      <c r="L10" s="17">
        <v>0</v>
      </c>
      <c r="M10" s="17">
        <v>68</v>
      </c>
      <c r="N10" s="20">
        <v>17</v>
      </c>
      <c r="O10" s="21"/>
    </row>
    <row r="11" spans="1:16" ht="20.100000000000001" customHeight="1">
      <c r="B11" s="14"/>
      <c r="C11" s="22"/>
      <c r="D11" s="16" t="s">
        <v>18</v>
      </c>
      <c r="E11" s="17">
        <f t="shared" si="0"/>
        <v>637.5</v>
      </c>
      <c r="F11" s="17">
        <v>520.5</v>
      </c>
      <c r="G11" s="17">
        <v>69</v>
      </c>
      <c r="H11" s="17">
        <v>21</v>
      </c>
      <c r="I11" s="17">
        <v>27</v>
      </c>
      <c r="J11" s="18">
        <f t="shared" si="1"/>
        <v>0.18352941176470589</v>
      </c>
      <c r="K11" s="19">
        <v>0</v>
      </c>
      <c r="L11" s="17">
        <v>90</v>
      </c>
      <c r="M11" s="17">
        <v>20.5</v>
      </c>
      <c r="N11" s="20">
        <v>18</v>
      </c>
      <c r="O11" s="21"/>
    </row>
    <row r="12" spans="1:16" ht="20.100000000000001" customHeight="1">
      <c r="B12" s="14"/>
      <c r="C12" s="23"/>
      <c r="D12" s="16" t="s">
        <v>19</v>
      </c>
      <c r="E12" s="17">
        <f t="shared" si="0"/>
        <v>1770</v>
      </c>
      <c r="F12" s="17">
        <v>1770</v>
      </c>
      <c r="G12" s="17">
        <v>0</v>
      </c>
      <c r="H12" s="17">
        <v>0</v>
      </c>
      <c r="I12" s="17">
        <v>0</v>
      </c>
      <c r="J12" s="17">
        <v>0</v>
      </c>
      <c r="K12" s="19">
        <v>0</v>
      </c>
      <c r="L12" s="17">
        <v>7.5</v>
      </c>
      <c r="M12" s="17">
        <v>30</v>
      </c>
      <c r="N12" s="20">
        <v>60</v>
      </c>
      <c r="O12" s="21"/>
    </row>
    <row r="13" spans="1:16" ht="20.100000000000001" customHeight="1">
      <c r="B13" s="14"/>
      <c r="C13" s="24" t="s">
        <v>20</v>
      </c>
      <c r="D13" s="24" t="s">
        <v>21</v>
      </c>
      <c r="E13" s="25">
        <f t="shared" si="0"/>
        <v>71657.5</v>
      </c>
      <c r="F13" s="25">
        <v>55843</v>
      </c>
      <c r="G13" s="25">
        <v>10297.5</v>
      </c>
      <c r="H13" s="25">
        <v>3498</v>
      </c>
      <c r="I13" s="25">
        <v>2019</v>
      </c>
      <c r="J13" s="26">
        <f t="shared" si="1"/>
        <v>0.2206956703764435</v>
      </c>
      <c r="K13" s="25">
        <v>1620</v>
      </c>
      <c r="L13" s="25">
        <v>2061</v>
      </c>
      <c r="M13" s="25">
        <v>4096.5</v>
      </c>
      <c r="N13" s="27">
        <v>1819</v>
      </c>
      <c r="O13" s="21"/>
    </row>
    <row r="14" spans="1:16" ht="20.100000000000001" customHeight="1">
      <c r="B14" s="14"/>
      <c r="C14" s="28" t="s">
        <v>22</v>
      </c>
      <c r="D14" s="16" t="s">
        <v>23</v>
      </c>
      <c r="E14" s="17">
        <f t="shared" si="0"/>
        <v>42068</v>
      </c>
      <c r="F14" s="17">
        <v>32182</v>
      </c>
      <c r="G14" s="17">
        <v>5230</v>
      </c>
      <c r="H14" s="17">
        <v>2911.5</v>
      </c>
      <c r="I14" s="17">
        <v>1744.5</v>
      </c>
      <c r="J14" s="18">
        <f t="shared" si="1"/>
        <v>0.23500047542074737</v>
      </c>
      <c r="K14" s="17">
        <v>259.5</v>
      </c>
      <c r="L14" s="17">
        <v>186</v>
      </c>
      <c r="M14" s="17">
        <v>1788.5</v>
      </c>
      <c r="N14" s="20">
        <v>1078</v>
      </c>
      <c r="O14" s="21"/>
    </row>
    <row r="15" spans="1:16" ht="20.100000000000001" customHeight="1">
      <c r="B15" s="14"/>
      <c r="C15" s="28"/>
      <c r="D15" s="16" t="s">
        <v>24</v>
      </c>
      <c r="E15" s="17">
        <f t="shared" si="0"/>
        <v>1730</v>
      </c>
      <c r="F15" s="17">
        <v>1515.5</v>
      </c>
      <c r="G15" s="17">
        <v>163.5</v>
      </c>
      <c r="H15" s="17">
        <v>42</v>
      </c>
      <c r="I15" s="17">
        <v>9</v>
      </c>
      <c r="J15" s="18">
        <f t="shared" si="1"/>
        <v>0.12398843930635838</v>
      </c>
      <c r="K15" s="19">
        <v>0</v>
      </c>
      <c r="L15" s="17">
        <v>0</v>
      </c>
      <c r="M15" s="17">
        <v>137.5</v>
      </c>
      <c r="N15" s="20">
        <v>46</v>
      </c>
      <c r="O15" s="21"/>
    </row>
    <row r="16" spans="1:16" ht="20.100000000000001" customHeight="1">
      <c r="B16" s="14"/>
      <c r="C16" s="28"/>
      <c r="D16" s="16" t="s">
        <v>25</v>
      </c>
      <c r="E16" s="17">
        <f t="shared" si="0"/>
        <v>9135</v>
      </c>
      <c r="F16" s="17">
        <v>7599</v>
      </c>
      <c r="G16" s="17">
        <v>955.5</v>
      </c>
      <c r="H16" s="17">
        <v>393</v>
      </c>
      <c r="I16" s="17">
        <v>187.5</v>
      </c>
      <c r="J16" s="18">
        <f t="shared" si="1"/>
        <v>0.16814449917898194</v>
      </c>
      <c r="K16" s="17">
        <v>0</v>
      </c>
      <c r="L16" s="17">
        <v>6</v>
      </c>
      <c r="M16" s="17">
        <v>432</v>
      </c>
      <c r="N16" s="20">
        <v>248</v>
      </c>
      <c r="O16" s="21"/>
    </row>
    <row r="17" spans="2:16" ht="20.100000000000001" customHeight="1">
      <c r="B17" s="14"/>
      <c r="C17" s="28"/>
      <c r="D17" s="16" t="s">
        <v>26</v>
      </c>
      <c r="E17" s="17">
        <f t="shared" si="0"/>
        <v>16631.5</v>
      </c>
      <c r="F17" s="17">
        <v>13553.5</v>
      </c>
      <c r="G17" s="17">
        <v>2422.5</v>
      </c>
      <c r="H17" s="17">
        <v>480</v>
      </c>
      <c r="I17" s="19">
        <v>175.5</v>
      </c>
      <c r="J17" s="18">
        <f t="shared" si="1"/>
        <v>0.1850704987523675</v>
      </c>
      <c r="K17" s="19">
        <v>0</v>
      </c>
      <c r="L17" s="17">
        <v>228</v>
      </c>
      <c r="M17" s="17">
        <v>468.5</v>
      </c>
      <c r="N17" s="20">
        <v>425</v>
      </c>
      <c r="O17" s="21"/>
    </row>
    <row r="18" spans="2:16" ht="20.100000000000001" customHeight="1">
      <c r="B18" s="14"/>
      <c r="C18" s="29" t="s">
        <v>27</v>
      </c>
      <c r="D18" s="24" t="s">
        <v>28</v>
      </c>
      <c r="E18" s="25">
        <f t="shared" si="0"/>
        <v>44467.5</v>
      </c>
      <c r="F18" s="25">
        <v>35203.5</v>
      </c>
      <c r="G18" s="25">
        <v>6223.5</v>
      </c>
      <c r="H18" s="25">
        <v>2242.5</v>
      </c>
      <c r="I18" s="25">
        <v>798</v>
      </c>
      <c r="J18" s="26">
        <f t="shared" si="1"/>
        <v>0.2083319278124473</v>
      </c>
      <c r="K18" s="25">
        <v>91.5</v>
      </c>
      <c r="L18" s="25">
        <v>726</v>
      </c>
      <c r="M18" s="25">
        <v>2278</v>
      </c>
      <c r="N18" s="27">
        <v>1131</v>
      </c>
      <c r="O18" s="21"/>
    </row>
    <row r="19" spans="2:16" ht="20.100000000000001" customHeight="1">
      <c r="B19" s="14"/>
      <c r="C19" s="30"/>
      <c r="D19" s="24" t="s">
        <v>29</v>
      </c>
      <c r="E19" s="25">
        <f t="shared" si="0"/>
        <v>2454</v>
      </c>
      <c r="F19" s="25">
        <v>2002.5</v>
      </c>
      <c r="G19" s="25">
        <v>213</v>
      </c>
      <c r="H19" s="25">
        <v>87</v>
      </c>
      <c r="I19" s="25">
        <v>151.5</v>
      </c>
      <c r="J19" s="26">
        <f t="shared" si="1"/>
        <v>0.18398533007334963</v>
      </c>
      <c r="K19" s="25">
        <v>66</v>
      </c>
      <c r="L19" s="25">
        <v>451.5</v>
      </c>
      <c r="M19" s="25">
        <v>290.5</v>
      </c>
      <c r="N19" s="27">
        <v>66</v>
      </c>
      <c r="O19" s="21"/>
    </row>
    <row r="20" spans="2:16" ht="20.100000000000001" customHeight="1">
      <c r="B20" s="14"/>
      <c r="C20" s="30"/>
      <c r="D20" s="24" t="s">
        <v>30</v>
      </c>
      <c r="E20" s="25">
        <f t="shared" si="0"/>
        <v>1308</v>
      </c>
      <c r="F20" s="25">
        <v>1308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7">
        <v>40</v>
      </c>
      <c r="O20" s="21"/>
    </row>
    <row r="21" spans="2:16" ht="20.100000000000001" customHeight="1">
      <c r="B21" s="14"/>
      <c r="C21" s="31"/>
      <c r="D21" s="24" t="s">
        <v>31</v>
      </c>
      <c r="E21" s="25">
        <f t="shared" si="0"/>
        <v>1320</v>
      </c>
      <c r="F21" s="25">
        <v>1320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6</v>
      </c>
      <c r="N21" s="27">
        <v>42</v>
      </c>
      <c r="O21" s="21"/>
    </row>
    <row r="22" spans="2:16" ht="20.100000000000001" customHeight="1">
      <c r="B22" s="14"/>
      <c r="C22" s="28" t="s">
        <v>32</v>
      </c>
      <c r="D22" s="16" t="s">
        <v>23</v>
      </c>
      <c r="E22" s="17">
        <f t="shared" si="0"/>
        <v>86263.5</v>
      </c>
      <c r="F22" s="17">
        <v>70104</v>
      </c>
      <c r="G22" s="17">
        <v>10255.5</v>
      </c>
      <c r="H22" s="17">
        <v>3732</v>
      </c>
      <c r="I22" s="17">
        <v>2172</v>
      </c>
      <c r="J22" s="18">
        <f t="shared" si="1"/>
        <v>0.18732720095984975</v>
      </c>
      <c r="K22" s="17">
        <v>30</v>
      </c>
      <c r="L22" s="17">
        <v>3109.5</v>
      </c>
      <c r="M22" s="17">
        <v>4240.5</v>
      </c>
      <c r="N22" s="20">
        <v>2203</v>
      </c>
      <c r="O22" s="21"/>
    </row>
    <row r="23" spans="2:16" ht="20.100000000000001" customHeight="1">
      <c r="B23" s="14"/>
      <c r="C23" s="28"/>
      <c r="D23" s="16" t="s">
        <v>25</v>
      </c>
      <c r="E23" s="17">
        <f t="shared" si="0"/>
        <v>3889.5</v>
      </c>
      <c r="F23" s="17">
        <v>3622.5</v>
      </c>
      <c r="G23" s="17">
        <v>177</v>
      </c>
      <c r="H23" s="17">
        <v>61.5</v>
      </c>
      <c r="I23" s="17">
        <v>28.5</v>
      </c>
      <c r="J23" s="18">
        <f>SUM(G23:I23)/E23</f>
        <v>6.8646355572695716E-2</v>
      </c>
      <c r="K23" s="17">
        <v>0</v>
      </c>
      <c r="L23" s="17">
        <v>70.5</v>
      </c>
      <c r="M23" s="17">
        <v>178.5</v>
      </c>
      <c r="N23" s="20">
        <v>93</v>
      </c>
      <c r="O23" s="21"/>
    </row>
    <row r="24" spans="2:16" ht="20.100000000000001" customHeight="1">
      <c r="B24" s="14"/>
      <c r="C24" s="28"/>
      <c r="D24" s="16" t="s">
        <v>33</v>
      </c>
      <c r="E24" s="17">
        <f t="shared" si="0"/>
        <v>12113</v>
      </c>
      <c r="F24" s="17">
        <v>10389.5</v>
      </c>
      <c r="G24" s="17">
        <v>1062</v>
      </c>
      <c r="H24" s="17">
        <v>475.5</v>
      </c>
      <c r="I24" s="17">
        <v>186</v>
      </c>
      <c r="J24" s="18">
        <f t="shared" si="1"/>
        <v>0.14228514818789731</v>
      </c>
      <c r="K24" s="17">
        <v>0</v>
      </c>
      <c r="L24" s="17">
        <v>214.5</v>
      </c>
      <c r="M24" s="17">
        <v>322</v>
      </c>
      <c r="N24" s="20">
        <v>341</v>
      </c>
      <c r="O24" s="21"/>
    </row>
    <row r="25" spans="2:16" ht="20.100000000000001" customHeight="1">
      <c r="B25" s="14"/>
      <c r="C25" s="28"/>
      <c r="D25" s="16" t="s">
        <v>34</v>
      </c>
      <c r="E25" s="17">
        <f t="shared" si="0"/>
        <v>1489.5</v>
      </c>
      <c r="F25" s="17">
        <v>1333.5</v>
      </c>
      <c r="G25" s="17">
        <v>111</v>
      </c>
      <c r="H25" s="17">
        <v>6</v>
      </c>
      <c r="I25" s="17">
        <v>39</v>
      </c>
      <c r="J25" s="18">
        <f t="shared" si="1"/>
        <v>0.10473313192346426</v>
      </c>
      <c r="K25" s="17">
        <v>0</v>
      </c>
      <c r="L25" s="17">
        <v>0</v>
      </c>
      <c r="M25" s="17">
        <v>102</v>
      </c>
      <c r="N25" s="20">
        <v>36</v>
      </c>
      <c r="O25" s="21"/>
    </row>
    <row r="26" spans="2:16" ht="20.100000000000001" customHeight="1">
      <c r="B26" s="14"/>
      <c r="C26" s="32" t="s">
        <v>35</v>
      </c>
      <c r="D26" s="24" t="s">
        <v>36</v>
      </c>
      <c r="E26" s="25">
        <f t="shared" si="0"/>
        <v>50574.5</v>
      </c>
      <c r="F26" s="25">
        <v>41625.5</v>
      </c>
      <c r="G26" s="25">
        <v>7201.5</v>
      </c>
      <c r="H26" s="25">
        <v>1030.5</v>
      </c>
      <c r="I26" s="25">
        <v>717</v>
      </c>
      <c r="J26" s="26">
        <f t="shared" si="1"/>
        <v>0.17694688034483783</v>
      </c>
      <c r="K26" s="25">
        <v>63</v>
      </c>
      <c r="L26" s="25">
        <v>1149</v>
      </c>
      <c r="M26" s="25">
        <v>1378.5</v>
      </c>
      <c r="N26" s="27">
        <v>727</v>
      </c>
      <c r="O26" s="21"/>
      <c r="P26" s="33"/>
    </row>
    <row r="27" spans="2:16" ht="20.100000000000001" customHeight="1">
      <c r="B27" s="14"/>
      <c r="C27" s="32"/>
      <c r="D27" s="34" t="s">
        <v>37</v>
      </c>
      <c r="E27" s="25">
        <f t="shared" si="0"/>
        <v>27973</v>
      </c>
      <c r="F27" s="25">
        <v>21308.5</v>
      </c>
      <c r="G27" s="25">
        <v>4749</v>
      </c>
      <c r="H27" s="25">
        <v>1044</v>
      </c>
      <c r="I27" s="25">
        <v>871.5</v>
      </c>
      <c r="J27" s="26">
        <f t="shared" si="1"/>
        <v>0.23824759589604261</v>
      </c>
      <c r="K27" s="25">
        <v>0</v>
      </c>
      <c r="L27" s="25">
        <v>1552.5</v>
      </c>
      <c r="M27" s="25">
        <v>1436</v>
      </c>
      <c r="N27" s="27">
        <v>533</v>
      </c>
      <c r="O27" s="21"/>
      <c r="P27" s="33"/>
    </row>
    <row r="28" spans="2:16" ht="20.100000000000001" customHeight="1">
      <c r="B28" s="14"/>
      <c r="C28" s="32"/>
      <c r="D28" s="34" t="s">
        <v>38</v>
      </c>
      <c r="E28" s="25">
        <f t="shared" si="0"/>
        <v>2536.5</v>
      </c>
      <c r="F28" s="25">
        <v>1798.5</v>
      </c>
      <c r="G28" s="25">
        <v>403.5</v>
      </c>
      <c r="H28" s="25">
        <v>157.5</v>
      </c>
      <c r="I28" s="25">
        <v>177</v>
      </c>
      <c r="J28" s="26">
        <f t="shared" si="1"/>
        <v>0.29095209934949734</v>
      </c>
      <c r="K28" s="25">
        <v>0</v>
      </c>
      <c r="L28" s="25">
        <v>550.5</v>
      </c>
      <c r="M28" s="25">
        <v>161.5</v>
      </c>
      <c r="N28" s="27">
        <v>46</v>
      </c>
      <c r="O28" s="21"/>
      <c r="P28" s="33"/>
    </row>
    <row r="29" spans="2:16" ht="20.100000000000001" customHeight="1">
      <c r="B29" s="14"/>
      <c r="C29" s="32"/>
      <c r="D29" s="34" t="s">
        <v>39</v>
      </c>
      <c r="E29" s="25">
        <f t="shared" si="0"/>
        <v>2505</v>
      </c>
      <c r="F29" s="25">
        <v>1641</v>
      </c>
      <c r="G29" s="25">
        <v>510</v>
      </c>
      <c r="H29" s="25">
        <v>60</v>
      </c>
      <c r="I29" s="25">
        <v>294</v>
      </c>
      <c r="J29" s="26">
        <f t="shared" si="1"/>
        <v>0.34491017964071857</v>
      </c>
      <c r="K29" s="25">
        <v>0</v>
      </c>
      <c r="L29" s="25">
        <v>66</v>
      </c>
      <c r="M29" s="25">
        <v>251</v>
      </c>
      <c r="N29" s="27">
        <v>44</v>
      </c>
      <c r="O29" s="21"/>
      <c r="P29" s="33"/>
    </row>
    <row r="30" spans="2:16" ht="20.100000000000001" customHeight="1">
      <c r="B30" s="14"/>
      <c r="C30" s="32"/>
      <c r="D30" s="24" t="s">
        <v>40</v>
      </c>
      <c r="E30" s="25">
        <f t="shared" si="0"/>
        <v>7077</v>
      </c>
      <c r="F30" s="25">
        <v>5383.5</v>
      </c>
      <c r="G30" s="25">
        <v>1237.5</v>
      </c>
      <c r="H30" s="25">
        <v>205.5</v>
      </c>
      <c r="I30" s="25">
        <v>250.5</v>
      </c>
      <c r="J30" s="26">
        <f t="shared" si="1"/>
        <v>0.23929631199660872</v>
      </c>
      <c r="K30" s="35">
        <v>0</v>
      </c>
      <c r="L30" s="25">
        <v>39</v>
      </c>
      <c r="M30" s="25">
        <v>213.5</v>
      </c>
      <c r="N30" s="27">
        <v>146</v>
      </c>
      <c r="O30" s="21"/>
      <c r="P30" s="33"/>
    </row>
    <row r="31" spans="2:16" ht="20.100000000000001" customHeight="1">
      <c r="B31" s="14"/>
      <c r="C31" s="28" t="s">
        <v>41</v>
      </c>
      <c r="D31" s="16" t="s">
        <v>42</v>
      </c>
      <c r="E31" s="17">
        <f t="shared" si="0"/>
        <v>42700.5</v>
      </c>
      <c r="F31" s="17">
        <v>33425.5</v>
      </c>
      <c r="G31" s="17">
        <v>5861</v>
      </c>
      <c r="H31" s="17">
        <v>2188.5</v>
      </c>
      <c r="I31" s="17">
        <v>1225.5</v>
      </c>
      <c r="J31" s="18">
        <f t="shared" si="1"/>
        <v>0.21721057130478566</v>
      </c>
      <c r="K31" s="19">
        <v>55.5</v>
      </c>
      <c r="L31" s="17">
        <v>241.5</v>
      </c>
      <c r="M31" s="17">
        <v>2095.75</v>
      </c>
      <c r="N31" s="20">
        <v>1087</v>
      </c>
      <c r="O31" s="21"/>
    </row>
    <row r="32" spans="2:16" ht="20.100000000000001" customHeight="1">
      <c r="B32" s="14"/>
      <c r="C32" s="28"/>
      <c r="D32" s="16" t="s">
        <v>43</v>
      </c>
      <c r="E32" s="17">
        <f t="shared" si="0"/>
        <v>8346.5</v>
      </c>
      <c r="F32" s="17">
        <v>6210.5</v>
      </c>
      <c r="G32" s="17">
        <v>1309.5</v>
      </c>
      <c r="H32" s="17">
        <v>478.5</v>
      </c>
      <c r="I32" s="17">
        <v>348</v>
      </c>
      <c r="J32" s="18">
        <f t="shared" si="1"/>
        <v>0.25591565326783683</v>
      </c>
      <c r="K32" s="19">
        <v>0</v>
      </c>
      <c r="L32" s="19">
        <v>63</v>
      </c>
      <c r="M32" s="19">
        <v>672</v>
      </c>
      <c r="N32" s="20">
        <v>207</v>
      </c>
      <c r="O32" s="21"/>
    </row>
    <row r="33" spans="2:15" ht="20.100000000000001" customHeight="1">
      <c r="B33" s="14"/>
      <c r="C33" s="28"/>
      <c r="D33" s="16" t="s">
        <v>44</v>
      </c>
      <c r="E33" s="17">
        <f t="shared" si="0"/>
        <v>8722.5</v>
      </c>
      <c r="F33" s="17">
        <v>6342</v>
      </c>
      <c r="G33" s="17">
        <v>1599</v>
      </c>
      <c r="H33" s="17">
        <v>537</v>
      </c>
      <c r="I33" s="17">
        <v>244.5</v>
      </c>
      <c r="J33" s="18">
        <f t="shared" si="1"/>
        <v>0.27291487532244196</v>
      </c>
      <c r="K33" s="19">
        <v>78</v>
      </c>
      <c r="L33" s="19">
        <v>76.5</v>
      </c>
      <c r="M33" s="19">
        <v>813.5</v>
      </c>
      <c r="N33" s="20">
        <v>216</v>
      </c>
      <c r="O33" s="21"/>
    </row>
    <row r="34" spans="2:15" ht="20.100000000000001" customHeight="1">
      <c r="B34" s="14"/>
      <c r="C34" s="32" t="s">
        <v>45</v>
      </c>
      <c r="D34" s="24" t="s">
        <v>46</v>
      </c>
      <c r="E34" s="25">
        <f t="shared" si="0"/>
        <v>2587.5</v>
      </c>
      <c r="F34" s="25">
        <v>1741.5</v>
      </c>
      <c r="G34" s="25">
        <v>442.5</v>
      </c>
      <c r="H34" s="25">
        <v>208.5</v>
      </c>
      <c r="I34" s="25">
        <v>195</v>
      </c>
      <c r="J34" s="26">
        <f t="shared" si="1"/>
        <v>0.32695652173913042</v>
      </c>
      <c r="K34" s="35">
        <v>0</v>
      </c>
      <c r="L34" s="25">
        <v>426</v>
      </c>
      <c r="M34" s="25">
        <v>24</v>
      </c>
      <c r="N34" s="27">
        <v>60</v>
      </c>
      <c r="O34" s="21"/>
    </row>
    <row r="35" spans="2:15" ht="20.100000000000001" customHeight="1">
      <c r="B35" s="14"/>
      <c r="C35" s="32"/>
      <c r="D35" s="24" t="s">
        <v>47</v>
      </c>
      <c r="E35" s="25">
        <f t="shared" si="0"/>
        <v>4329</v>
      </c>
      <c r="F35" s="25">
        <v>3828</v>
      </c>
      <c r="G35" s="25">
        <v>334.5</v>
      </c>
      <c r="H35" s="25">
        <v>118.5</v>
      </c>
      <c r="I35" s="25">
        <v>48</v>
      </c>
      <c r="J35" s="26">
        <f t="shared" si="1"/>
        <v>0.11573111573111573</v>
      </c>
      <c r="K35" s="25">
        <v>256.5</v>
      </c>
      <c r="L35" s="25">
        <v>108</v>
      </c>
      <c r="M35" s="25">
        <v>961.5</v>
      </c>
      <c r="N35" s="27">
        <v>114</v>
      </c>
      <c r="O35" s="21"/>
    </row>
    <row r="36" spans="2:15" ht="20.100000000000001" customHeight="1">
      <c r="B36" s="14"/>
      <c r="C36" s="32"/>
      <c r="D36" s="24" t="s">
        <v>48</v>
      </c>
      <c r="E36" s="25">
        <f t="shared" si="0"/>
        <v>1965</v>
      </c>
      <c r="F36" s="25">
        <v>1671</v>
      </c>
      <c r="G36" s="25">
        <v>141</v>
      </c>
      <c r="H36" s="25">
        <v>99</v>
      </c>
      <c r="I36" s="25">
        <v>54</v>
      </c>
      <c r="J36" s="26">
        <f t="shared" si="1"/>
        <v>0.14961832061068703</v>
      </c>
      <c r="K36" s="35">
        <v>0</v>
      </c>
      <c r="L36" s="25">
        <v>0</v>
      </c>
      <c r="M36" s="25">
        <v>86.25</v>
      </c>
      <c r="N36" s="27">
        <v>47</v>
      </c>
      <c r="O36" s="21"/>
    </row>
    <row r="37" spans="2:15" ht="20.100000000000001" customHeight="1">
      <c r="B37" s="14"/>
      <c r="C37" s="32"/>
      <c r="D37" s="24" t="s">
        <v>49</v>
      </c>
      <c r="E37" s="25">
        <f t="shared" si="0"/>
        <v>507</v>
      </c>
      <c r="F37" s="25">
        <v>463.5</v>
      </c>
      <c r="G37" s="25">
        <v>27</v>
      </c>
      <c r="H37" s="25">
        <v>12</v>
      </c>
      <c r="I37" s="25">
        <v>4.5</v>
      </c>
      <c r="J37" s="26">
        <f t="shared" si="1"/>
        <v>8.5798816568047331E-2</v>
      </c>
      <c r="K37" s="25">
        <v>0</v>
      </c>
      <c r="L37" s="35">
        <v>0</v>
      </c>
      <c r="M37" s="35">
        <v>37.5</v>
      </c>
      <c r="N37" s="27">
        <v>11</v>
      </c>
      <c r="O37" s="21"/>
    </row>
    <row r="38" spans="2:15" ht="20.100000000000001" customHeight="1">
      <c r="B38" s="14"/>
      <c r="C38" s="32"/>
      <c r="D38" s="24" t="s">
        <v>50</v>
      </c>
      <c r="E38" s="25">
        <f t="shared" si="0"/>
        <v>8008.5</v>
      </c>
      <c r="F38" s="25">
        <v>5970</v>
      </c>
      <c r="G38" s="25">
        <v>1003.5</v>
      </c>
      <c r="H38" s="25">
        <v>585</v>
      </c>
      <c r="I38" s="25">
        <v>450</v>
      </c>
      <c r="J38" s="26">
        <f t="shared" si="1"/>
        <v>0.2545420490728601</v>
      </c>
      <c r="K38" s="35">
        <v>0</v>
      </c>
      <c r="L38" s="25">
        <v>711</v>
      </c>
      <c r="M38" s="25">
        <v>215.5</v>
      </c>
      <c r="N38" s="27">
        <v>192</v>
      </c>
      <c r="O38" s="21"/>
    </row>
    <row r="39" spans="2:15" ht="20.100000000000001" customHeight="1">
      <c r="B39" s="14"/>
      <c r="C39" s="16" t="s">
        <v>51</v>
      </c>
      <c r="D39" s="16" t="s">
        <v>21</v>
      </c>
      <c r="E39" s="17">
        <f t="shared" si="0"/>
        <v>27636.5</v>
      </c>
      <c r="F39" s="17">
        <v>23720.5</v>
      </c>
      <c r="G39" s="17">
        <v>2684</v>
      </c>
      <c r="H39" s="17">
        <v>627</v>
      </c>
      <c r="I39" s="17">
        <v>605</v>
      </c>
      <c r="J39" s="18">
        <f t="shared" si="1"/>
        <v>0.14169666925985563</v>
      </c>
      <c r="K39" s="17">
        <v>501</v>
      </c>
      <c r="L39" s="17">
        <v>2086</v>
      </c>
      <c r="M39" s="17">
        <v>2476</v>
      </c>
      <c r="N39" s="20">
        <v>721</v>
      </c>
      <c r="O39" s="21"/>
    </row>
    <row r="40" spans="2:15" ht="20.100000000000001" customHeight="1">
      <c r="B40" s="14"/>
      <c r="C40" s="29" t="s">
        <v>52</v>
      </c>
      <c r="D40" s="24" t="s">
        <v>53</v>
      </c>
      <c r="E40" s="25">
        <f t="shared" si="0"/>
        <v>6652.75</v>
      </c>
      <c r="F40" s="25">
        <v>4437.25</v>
      </c>
      <c r="G40" s="25">
        <v>1285.5</v>
      </c>
      <c r="H40" s="25">
        <v>732</v>
      </c>
      <c r="I40" s="25">
        <v>198</v>
      </c>
      <c r="J40" s="26">
        <f t="shared" si="1"/>
        <v>0.33302017962496711</v>
      </c>
      <c r="K40" s="25">
        <v>0</v>
      </c>
      <c r="L40" s="25">
        <v>191</v>
      </c>
      <c r="M40" s="25">
        <v>825.5</v>
      </c>
      <c r="N40" s="27">
        <v>153</v>
      </c>
      <c r="O40" s="21"/>
    </row>
    <row r="41" spans="2:15" ht="20.100000000000001" customHeight="1">
      <c r="B41" s="14"/>
      <c r="C41" s="30"/>
      <c r="D41" s="24" t="s">
        <v>54</v>
      </c>
      <c r="E41" s="25">
        <f t="shared" si="0"/>
        <v>5495.5</v>
      </c>
      <c r="F41" s="25">
        <v>3709</v>
      </c>
      <c r="G41" s="25">
        <v>1050</v>
      </c>
      <c r="H41" s="25">
        <v>519</v>
      </c>
      <c r="I41" s="25">
        <v>217.5</v>
      </c>
      <c r="J41" s="26">
        <f t="shared" si="1"/>
        <v>0.32508415976708216</v>
      </c>
      <c r="K41" s="25">
        <v>22.5</v>
      </c>
      <c r="L41" s="25">
        <v>58.5</v>
      </c>
      <c r="M41" s="25">
        <v>806.5</v>
      </c>
      <c r="N41" s="27">
        <v>136</v>
      </c>
      <c r="O41" s="21"/>
    </row>
    <row r="42" spans="2:15" ht="20.100000000000001" customHeight="1">
      <c r="B42" s="14"/>
      <c r="C42" s="30"/>
      <c r="D42" s="24" t="s">
        <v>55</v>
      </c>
      <c r="E42" s="25">
        <f t="shared" si="0"/>
        <v>2533.5</v>
      </c>
      <c r="F42" s="25">
        <v>2238</v>
      </c>
      <c r="G42" s="25">
        <v>259.5</v>
      </c>
      <c r="H42" s="25">
        <v>18</v>
      </c>
      <c r="I42" s="25">
        <v>18</v>
      </c>
      <c r="J42" s="26">
        <f t="shared" si="1"/>
        <v>0.11663706335109532</v>
      </c>
      <c r="K42" s="25">
        <v>18</v>
      </c>
      <c r="L42" s="35">
        <v>0</v>
      </c>
      <c r="M42" s="25">
        <v>93</v>
      </c>
      <c r="N42" s="27">
        <v>71</v>
      </c>
      <c r="O42" s="21"/>
    </row>
    <row r="43" spans="2:15" ht="20.100000000000001" customHeight="1">
      <c r="B43" s="14"/>
      <c r="C43" s="30"/>
      <c r="D43" s="24" t="s">
        <v>56</v>
      </c>
      <c r="E43" s="25">
        <f t="shared" si="0"/>
        <v>8851.25</v>
      </c>
      <c r="F43" s="25">
        <v>7667.75</v>
      </c>
      <c r="G43" s="25">
        <v>859.5</v>
      </c>
      <c r="H43" s="25">
        <v>235.5</v>
      </c>
      <c r="I43" s="25">
        <v>88.5</v>
      </c>
      <c r="J43" s="26">
        <f>SUM(G43:I43)/E43</f>
        <v>0.13370992797627454</v>
      </c>
      <c r="K43" s="35">
        <v>0</v>
      </c>
      <c r="L43" s="25">
        <v>368.5</v>
      </c>
      <c r="M43" s="25">
        <v>404.1</v>
      </c>
      <c r="N43" s="27">
        <v>228</v>
      </c>
      <c r="O43" s="21"/>
    </row>
    <row r="44" spans="2:15" ht="29.25" customHeight="1">
      <c r="B44" s="14"/>
      <c r="C44" s="30"/>
      <c r="D44" s="36" t="s">
        <v>57</v>
      </c>
      <c r="E44" s="25">
        <f t="shared" si="0"/>
        <v>687.45</v>
      </c>
      <c r="F44" s="25">
        <f>528.45+111</f>
        <v>639.45000000000005</v>
      </c>
      <c r="G44" s="35">
        <v>48</v>
      </c>
      <c r="H44" s="35">
        <v>0</v>
      </c>
      <c r="I44" s="35">
        <v>0</v>
      </c>
      <c r="J44" s="26">
        <f>SUM(G44:I44)/E44</f>
        <v>6.9823259873445342E-2</v>
      </c>
      <c r="K44" s="35">
        <v>0</v>
      </c>
      <c r="L44" s="35">
        <v>0</v>
      </c>
      <c r="M44" s="25">
        <v>0</v>
      </c>
      <c r="N44" s="27">
        <v>17</v>
      </c>
      <c r="O44" s="21"/>
    </row>
    <row r="45" spans="2:15" ht="19.5" customHeight="1">
      <c r="B45" s="14"/>
      <c r="C45" s="30"/>
      <c r="D45" s="36" t="s">
        <v>58</v>
      </c>
      <c r="E45" s="25">
        <v>2400</v>
      </c>
      <c r="F45" s="25">
        <v>2250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300</v>
      </c>
      <c r="M45" s="25">
        <v>102</v>
      </c>
      <c r="N45" s="27">
        <v>91</v>
      </c>
      <c r="O45" s="21"/>
    </row>
    <row r="46" spans="2:15" ht="19.5" customHeight="1">
      <c r="B46" s="14"/>
      <c r="C46" s="31"/>
      <c r="D46" s="36" t="s">
        <v>59</v>
      </c>
      <c r="E46" s="25">
        <v>1284</v>
      </c>
      <c r="F46" s="25">
        <v>1068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312</v>
      </c>
      <c r="M46" s="25">
        <v>54</v>
      </c>
      <c r="N46" s="27">
        <v>47</v>
      </c>
      <c r="O46" s="21"/>
    </row>
    <row r="47" spans="2:15" ht="20.100000000000001" customHeight="1">
      <c r="B47" s="14"/>
      <c r="C47" s="15" t="s">
        <v>60</v>
      </c>
      <c r="D47" s="16" t="s">
        <v>61</v>
      </c>
      <c r="E47" s="17">
        <f t="shared" si="0"/>
        <v>4538</v>
      </c>
      <c r="F47" s="17">
        <v>2699</v>
      </c>
      <c r="G47" s="17">
        <v>894</v>
      </c>
      <c r="H47" s="17">
        <v>321</v>
      </c>
      <c r="I47" s="17">
        <v>624</v>
      </c>
      <c r="J47" s="18">
        <f t="shared" si="1"/>
        <v>0.40524460114587924</v>
      </c>
      <c r="K47" s="17">
        <v>0</v>
      </c>
      <c r="L47" s="17">
        <v>0</v>
      </c>
      <c r="M47" s="17">
        <v>395.5</v>
      </c>
      <c r="N47" s="20">
        <v>107</v>
      </c>
      <c r="O47" s="21"/>
    </row>
    <row r="48" spans="2:15" ht="20.100000000000001" customHeight="1">
      <c r="B48" s="14"/>
      <c r="C48" s="22"/>
      <c r="D48" s="16" t="s">
        <v>62</v>
      </c>
      <c r="E48" s="17">
        <f t="shared" si="0"/>
        <v>7545</v>
      </c>
      <c r="F48" s="17">
        <v>6268.5</v>
      </c>
      <c r="G48" s="17">
        <v>631.5</v>
      </c>
      <c r="H48" s="17">
        <v>462</v>
      </c>
      <c r="I48" s="17">
        <v>183</v>
      </c>
      <c r="J48" s="18">
        <f t="shared" si="1"/>
        <v>0.16918489065606362</v>
      </c>
      <c r="K48" s="17">
        <v>93</v>
      </c>
      <c r="L48" s="17">
        <v>111</v>
      </c>
      <c r="M48" s="17">
        <v>825.5</v>
      </c>
      <c r="N48" s="20">
        <v>185</v>
      </c>
      <c r="O48" s="21"/>
    </row>
    <row r="49" spans="2:15" ht="20.100000000000001" customHeight="1">
      <c r="B49" s="14"/>
      <c r="C49" s="22"/>
      <c r="D49" s="16" t="s">
        <v>63</v>
      </c>
      <c r="E49" s="17">
        <f t="shared" si="0"/>
        <v>2881.5</v>
      </c>
      <c r="F49" s="17">
        <f>1546.5+1185</f>
        <v>2731.5</v>
      </c>
      <c r="G49" s="17">
        <v>85.5</v>
      </c>
      <c r="H49" s="17">
        <v>31.5</v>
      </c>
      <c r="I49" s="19">
        <v>33</v>
      </c>
      <c r="J49" s="18">
        <f t="shared" si="1"/>
        <v>5.2056220718375845E-2</v>
      </c>
      <c r="K49" s="17">
        <v>0</v>
      </c>
      <c r="L49" s="17">
        <v>0</v>
      </c>
      <c r="M49" s="17">
        <f>147+73.5</f>
        <v>220.5</v>
      </c>
      <c r="N49" s="20">
        <v>70</v>
      </c>
      <c r="O49" s="21"/>
    </row>
    <row r="50" spans="2:15" ht="20.100000000000001" customHeight="1">
      <c r="B50" s="14"/>
      <c r="C50" s="23"/>
      <c r="D50" s="16" t="s">
        <v>64</v>
      </c>
      <c r="E50" s="17">
        <f t="shared" si="0"/>
        <v>73429</v>
      </c>
      <c r="F50" s="17">
        <v>73429</v>
      </c>
      <c r="G50" s="17">
        <v>0</v>
      </c>
      <c r="H50" s="17">
        <v>0</v>
      </c>
      <c r="I50" s="19">
        <v>0</v>
      </c>
      <c r="J50" s="19">
        <v>0</v>
      </c>
      <c r="K50" s="17">
        <v>0</v>
      </c>
      <c r="L50" s="17">
        <v>3100</v>
      </c>
      <c r="M50" s="17">
        <v>16180.5</v>
      </c>
      <c r="N50" s="20">
        <v>2109</v>
      </c>
      <c r="O50" s="21"/>
    </row>
    <row r="51" spans="2:15" ht="20.100000000000001" customHeight="1">
      <c r="B51" s="14"/>
      <c r="C51" s="29" t="s">
        <v>65</v>
      </c>
      <c r="D51" s="24" t="s">
        <v>66</v>
      </c>
      <c r="E51" s="25">
        <f t="shared" si="0"/>
        <v>527</v>
      </c>
      <c r="F51" s="25">
        <v>378.5</v>
      </c>
      <c r="G51" s="25">
        <v>51</v>
      </c>
      <c r="H51" s="25">
        <v>43.5</v>
      </c>
      <c r="I51" s="35">
        <v>54</v>
      </c>
      <c r="J51" s="26">
        <f t="shared" si="1"/>
        <v>0.28178368121442127</v>
      </c>
      <c r="K51" s="35">
        <v>0</v>
      </c>
      <c r="L51" s="25">
        <v>6</v>
      </c>
      <c r="M51" s="25">
        <v>16.5</v>
      </c>
      <c r="N51" s="27">
        <v>13</v>
      </c>
      <c r="O51" s="21"/>
    </row>
    <row r="52" spans="2:15" ht="20.100000000000001" customHeight="1">
      <c r="B52" s="14"/>
      <c r="C52" s="30"/>
      <c r="D52" s="24" t="s">
        <v>67</v>
      </c>
      <c r="E52" s="25">
        <f t="shared" si="0"/>
        <v>7123.5</v>
      </c>
      <c r="F52" s="25">
        <v>5418</v>
      </c>
      <c r="G52" s="25">
        <v>1339.5</v>
      </c>
      <c r="H52" s="25">
        <v>208.5</v>
      </c>
      <c r="I52" s="35">
        <v>157.5</v>
      </c>
      <c r="J52" s="26">
        <f t="shared" si="1"/>
        <v>0.23941882501579279</v>
      </c>
      <c r="K52" s="25">
        <v>172.5</v>
      </c>
      <c r="L52" s="25">
        <v>0</v>
      </c>
      <c r="M52" s="25">
        <v>942.5</v>
      </c>
      <c r="N52" s="27">
        <v>168</v>
      </c>
      <c r="O52" s="21"/>
    </row>
    <row r="53" spans="2:15" ht="20.100000000000001" customHeight="1">
      <c r="B53" s="14"/>
      <c r="C53" s="30"/>
      <c r="D53" s="24" t="s">
        <v>68</v>
      </c>
      <c r="E53" s="25">
        <f t="shared" si="0"/>
        <v>1926</v>
      </c>
      <c r="F53" s="25">
        <v>1317</v>
      </c>
      <c r="G53" s="25">
        <v>270</v>
      </c>
      <c r="H53" s="25">
        <v>120</v>
      </c>
      <c r="I53" s="35">
        <v>219</v>
      </c>
      <c r="J53" s="26">
        <f t="shared" si="1"/>
        <v>0.31619937694704048</v>
      </c>
      <c r="K53" s="25">
        <v>0</v>
      </c>
      <c r="L53" s="25">
        <v>0</v>
      </c>
      <c r="M53" s="25">
        <v>145</v>
      </c>
      <c r="N53" s="27">
        <v>43</v>
      </c>
      <c r="O53" s="21"/>
    </row>
    <row r="54" spans="2:15" ht="20.100000000000001" customHeight="1">
      <c r="B54" s="14"/>
      <c r="C54" s="30"/>
      <c r="D54" s="24" t="s">
        <v>69</v>
      </c>
      <c r="E54" s="25">
        <f t="shared" si="0"/>
        <v>7725.5</v>
      </c>
      <c r="F54" s="25">
        <v>5768</v>
      </c>
      <c r="G54" s="25">
        <v>1185</v>
      </c>
      <c r="H54" s="25">
        <v>403.5</v>
      </c>
      <c r="I54" s="25">
        <v>369</v>
      </c>
      <c r="J54" s="26">
        <f t="shared" si="1"/>
        <v>0.25338165814510388</v>
      </c>
      <c r="K54" s="25">
        <v>6</v>
      </c>
      <c r="L54" s="25">
        <v>60</v>
      </c>
      <c r="M54" s="25">
        <v>826.5</v>
      </c>
      <c r="N54" s="27">
        <v>177</v>
      </c>
      <c r="O54" s="21"/>
    </row>
    <row r="55" spans="2:15" ht="20.100000000000001" customHeight="1">
      <c r="B55" s="14"/>
      <c r="C55" s="30"/>
      <c r="D55" s="24" t="s">
        <v>70</v>
      </c>
      <c r="E55" s="25">
        <f t="shared" si="0"/>
        <v>6184</v>
      </c>
      <c r="F55" s="25">
        <v>4399</v>
      </c>
      <c r="G55" s="25">
        <v>1021.5</v>
      </c>
      <c r="H55" s="25">
        <v>444</v>
      </c>
      <c r="I55" s="35">
        <v>319.5</v>
      </c>
      <c r="J55" s="26">
        <f t="shared" si="1"/>
        <v>0.28864812419146185</v>
      </c>
      <c r="K55" s="25">
        <v>0</v>
      </c>
      <c r="L55" s="25">
        <v>0</v>
      </c>
      <c r="M55" s="25">
        <v>1162.5</v>
      </c>
      <c r="N55" s="27">
        <v>142</v>
      </c>
      <c r="O55" s="21"/>
    </row>
    <row r="56" spans="2:15" ht="20.100000000000001" customHeight="1">
      <c r="B56" s="14"/>
      <c r="C56" s="30"/>
      <c r="D56" s="24" t="s">
        <v>71</v>
      </c>
      <c r="E56" s="25">
        <f t="shared" si="0"/>
        <v>5626.5</v>
      </c>
      <c r="F56" s="25">
        <v>4437</v>
      </c>
      <c r="G56" s="25">
        <v>811.5</v>
      </c>
      <c r="H56" s="25">
        <v>352.5</v>
      </c>
      <c r="I56" s="25">
        <v>25.5</v>
      </c>
      <c r="J56" s="26">
        <f t="shared" si="1"/>
        <v>0.21141029058917621</v>
      </c>
      <c r="K56" s="25">
        <v>154.5</v>
      </c>
      <c r="L56" s="25">
        <v>0</v>
      </c>
      <c r="M56" s="25">
        <v>647.5</v>
      </c>
      <c r="N56" s="27">
        <v>124</v>
      </c>
      <c r="O56" s="21"/>
    </row>
    <row r="57" spans="2:15" ht="20.100000000000001" customHeight="1">
      <c r="B57" s="14"/>
      <c r="C57" s="30"/>
      <c r="D57" s="24" t="s">
        <v>72</v>
      </c>
      <c r="E57" s="25">
        <f t="shared" si="0"/>
        <v>7836</v>
      </c>
      <c r="F57" s="25">
        <v>7836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936</v>
      </c>
      <c r="M57" s="25">
        <v>108</v>
      </c>
      <c r="N57" s="27">
        <v>179</v>
      </c>
      <c r="O57" s="21"/>
    </row>
    <row r="58" spans="2:15" ht="20.100000000000001" customHeight="1">
      <c r="B58" s="14"/>
      <c r="C58" s="30"/>
      <c r="D58" s="24" t="s">
        <v>30</v>
      </c>
      <c r="E58" s="25">
        <f t="shared" si="0"/>
        <v>2346</v>
      </c>
      <c r="F58" s="25">
        <v>2346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60</v>
      </c>
      <c r="M58" s="25">
        <v>18</v>
      </c>
      <c r="N58" s="27">
        <v>66</v>
      </c>
      <c r="O58" s="21"/>
    </row>
    <row r="59" spans="2:15" ht="20.100000000000001" customHeight="1">
      <c r="B59" s="14"/>
      <c r="C59" s="30"/>
      <c r="D59" s="24" t="s">
        <v>73</v>
      </c>
      <c r="E59" s="25">
        <f t="shared" si="0"/>
        <v>42</v>
      </c>
      <c r="F59" s="25">
        <v>42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7">
        <v>1</v>
      </c>
      <c r="O59" s="21"/>
    </row>
    <row r="60" spans="2:15" ht="20.100000000000001" customHeight="1">
      <c r="B60" s="14"/>
      <c r="C60" s="30"/>
      <c r="D60" s="24" t="s">
        <v>74</v>
      </c>
      <c r="E60" s="25">
        <f t="shared" si="0"/>
        <v>960</v>
      </c>
      <c r="F60" s="25">
        <v>960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252</v>
      </c>
      <c r="M60" s="25">
        <v>78</v>
      </c>
      <c r="N60" s="27">
        <v>21</v>
      </c>
      <c r="O60" s="21"/>
    </row>
    <row r="61" spans="2:15" ht="20.100000000000001" customHeight="1">
      <c r="B61" s="14"/>
      <c r="C61" s="30"/>
      <c r="D61" s="24" t="s">
        <v>75</v>
      </c>
      <c r="E61" s="25">
        <f t="shared" si="0"/>
        <v>912</v>
      </c>
      <c r="F61" s="25">
        <v>912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66</v>
      </c>
      <c r="M61" s="25">
        <v>60</v>
      </c>
      <c r="N61" s="27">
        <v>22</v>
      </c>
      <c r="O61" s="21"/>
    </row>
    <row r="62" spans="2:15" ht="20.100000000000001" customHeight="1">
      <c r="B62" s="14"/>
      <c r="C62" s="30"/>
      <c r="D62" s="24" t="s">
        <v>76</v>
      </c>
      <c r="E62" s="25">
        <f t="shared" si="0"/>
        <v>1344</v>
      </c>
      <c r="F62" s="25">
        <v>1344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102</v>
      </c>
      <c r="M62" s="25">
        <v>96</v>
      </c>
      <c r="N62" s="27">
        <v>31</v>
      </c>
      <c r="O62" s="21"/>
    </row>
    <row r="63" spans="2:15" ht="20.100000000000001" customHeight="1">
      <c r="B63" s="14"/>
      <c r="C63" s="31"/>
      <c r="D63" s="24" t="s">
        <v>77</v>
      </c>
      <c r="E63" s="25">
        <f t="shared" si="0"/>
        <v>324</v>
      </c>
      <c r="F63" s="25">
        <v>324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6</v>
      </c>
      <c r="M63" s="25">
        <v>84</v>
      </c>
      <c r="N63" s="27">
        <v>8</v>
      </c>
      <c r="O63" s="21"/>
    </row>
    <row r="64" spans="2:15" ht="20.100000000000001" customHeight="1">
      <c r="B64" s="14"/>
      <c r="C64" s="37" t="s">
        <v>78</v>
      </c>
      <c r="D64" s="16" t="s">
        <v>67</v>
      </c>
      <c r="E64" s="17">
        <f t="shared" si="0"/>
        <v>7295.5</v>
      </c>
      <c r="F64" s="17">
        <v>5464</v>
      </c>
      <c r="G64" s="17">
        <v>1014</v>
      </c>
      <c r="H64" s="17">
        <v>450</v>
      </c>
      <c r="I64" s="17">
        <v>367.5</v>
      </c>
      <c r="J64" s="18">
        <f t="shared" si="1"/>
        <v>0.25104516482763345</v>
      </c>
      <c r="K64" s="17">
        <v>0</v>
      </c>
      <c r="L64" s="17">
        <v>42</v>
      </c>
      <c r="M64" s="17">
        <v>424.5</v>
      </c>
      <c r="N64" s="20">
        <v>186</v>
      </c>
      <c r="O64" s="21"/>
    </row>
    <row r="65" spans="2:15" ht="20.100000000000001" customHeight="1">
      <c r="B65" s="14"/>
      <c r="C65" s="38"/>
      <c r="D65" s="16" t="s">
        <v>68</v>
      </c>
      <c r="E65" s="17">
        <f t="shared" si="0"/>
        <v>1507.5</v>
      </c>
      <c r="F65" s="17">
        <v>1144.5</v>
      </c>
      <c r="G65" s="17">
        <v>220.5</v>
      </c>
      <c r="H65" s="17">
        <v>24</v>
      </c>
      <c r="I65" s="17">
        <v>118.5</v>
      </c>
      <c r="J65" s="18">
        <f t="shared" si="1"/>
        <v>0.24079601990049751</v>
      </c>
      <c r="K65" s="19">
        <v>0</v>
      </c>
      <c r="L65" s="17">
        <v>0</v>
      </c>
      <c r="M65" s="17">
        <v>121.5</v>
      </c>
      <c r="N65" s="20">
        <v>35</v>
      </c>
      <c r="O65" s="21"/>
    </row>
    <row r="66" spans="2:15" ht="20.100000000000001" customHeight="1">
      <c r="B66" s="14"/>
      <c r="C66" s="38"/>
      <c r="D66" s="16" t="s">
        <v>69</v>
      </c>
      <c r="E66" s="17">
        <f t="shared" si="0"/>
        <v>2242</v>
      </c>
      <c r="F66" s="17">
        <v>1724.5</v>
      </c>
      <c r="G66" s="17">
        <v>250.5</v>
      </c>
      <c r="H66" s="17">
        <v>73.5</v>
      </c>
      <c r="I66" s="17">
        <v>193.5</v>
      </c>
      <c r="J66" s="18">
        <f t="shared" si="1"/>
        <v>0.2308206958073149</v>
      </c>
      <c r="K66" s="19">
        <v>0</v>
      </c>
      <c r="L66" s="17">
        <v>6</v>
      </c>
      <c r="M66" s="17">
        <v>270.5</v>
      </c>
      <c r="N66" s="20">
        <v>56</v>
      </c>
      <c r="O66" s="21"/>
    </row>
    <row r="67" spans="2:15" ht="20.100000000000001" customHeight="1">
      <c r="B67" s="14"/>
      <c r="C67" s="38"/>
      <c r="D67" s="16" t="s">
        <v>79</v>
      </c>
      <c r="E67" s="17">
        <f t="shared" si="0"/>
        <v>1810</v>
      </c>
      <c r="F67" s="17">
        <v>1363</v>
      </c>
      <c r="G67" s="17">
        <v>277.5</v>
      </c>
      <c r="H67" s="17">
        <v>106.5</v>
      </c>
      <c r="I67" s="17">
        <v>63</v>
      </c>
      <c r="J67" s="18">
        <f t="shared" si="1"/>
        <v>0.24696132596685083</v>
      </c>
      <c r="K67" s="19">
        <v>0</v>
      </c>
      <c r="L67" s="17">
        <v>135</v>
      </c>
      <c r="M67" s="17">
        <v>73</v>
      </c>
      <c r="N67" s="20">
        <v>45</v>
      </c>
      <c r="O67" s="21"/>
    </row>
    <row r="68" spans="2:15" ht="20.100000000000001" customHeight="1">
      <c r="B68" s="14"/>
      <c r="C68" s="38"/>
      <c r="D68" s="16" t="s">
        <v>80</v>
      </c>
      <c r="E68" s="17">
        <f t="shared" si="0"/>
        <v>1351.5</v>
      </c>
      <c r="F68" s="17">
        <v>987</v>
      </c>
      <c r="G68" s="17">
        <v>205.5</v>
      </c>
      <c r="H68" s="17">
        <v>96</v>
      </c>
      <c r="I68" s="17">
        <v>63</v>
      </c>
      <c r="J68" s="18">
        <f t="shared" si="1"/>
        <v>0.26970033296337403</v>
      </c>
      <c r="K68" s="19">
        <v>0</v>
      </c>
      <c r="L68" s="17">
        <v>0</v>
      </c>
      <c r="M68" s="17">
        <v>51.5</v>
      </c>
      <c r="N68" s="20">
        <v>35</v>
      </c>
      <c r="O68" s="21"/>
    </row>
    <row r="69" spans="2:15" ht="20.100000000000001" customHeight="1">
      <c r="B69" s="14"/>
      <c r="C69" s="38"/>
      <c r="D69" s="16" t="s">
        <v>81</v>
      </c>
      <c r="E69" s="17">
        <f t="shared" si="0"/>
        <v>1557.5</v>
      </c>
      <c r="F69" s="17">
        <v>1236.5</v>
      </c>
      <c r="G69" s="19">
        <v>183</v>
      </c>
      <c r="H69" s="19">
        <v>51</v>
      </c>
      <c r="I69" s="19">
        <v>87</v>
      </c>
      <c r="J69" s="39">
        <f>SUM(G69:I69)/E69</f>
        <v>0.20609951845906901</v>
      </c>
      <c r="K69" s="19">
        <v>0</v>
      </c>
      <c r="L69" s="19">
        <v>33</v>
      </c>
      <c r="M69" s="19">
        <v>19.5</v>
      </c>
      <c r="N69" s="20">
        <v>37</v>
      </c>
      <c r="O69" s="21"/>
    </row>
    <row r="70" spans="2:15" ht="28.5" customHeight="1">
      <c r="B70" s="14"/>
      <c r="C70" s="38"/>
      <c r="D70" s="40" t="s">
        <v>82</v>
      </c>
      <c r="E70" s="17">
        <f t="shared" si="0"/>
        <v>628.5</v>
      </c>
      <c r="F70" s="17">
        <f>240+229.5</f>
        <v>469.5</v>
      </c>
      <c r="G70" s="17">
        <f>82.5+51</f>
        <v>133.5</v>
      </c>
      <c r="H70" s="17">
        <v>0</v>
      </c>
      <c r="I70" s="19">
        <f>19.5+6</f>
        <v>25.5</v>
      </c>
      <c r="J70" s="18">
        <f t="shared" si="1"/>
        <v>0.2529832935560859</v>
      </c>
      <c r="K70" s="19">
        <v>0</v>
      </c>
      <c r="L70" s="19">
        <v>0</v>
      </c>
      <c r="M70" s="19">
        <v>22.5</v>
      </c>
      <c r="N70" s="20">
        <v>14</v>
      </c>
      <c r="O70" s="21"/>
    </row>
    <row r="71" spans="2:15" ht="19.5" customHeight="1">
      <c r="B71" s="14"/>
      <c r="C71" s="38"/>
      <c r="D71" s="40" t="s">
        <v>83</v>
      </c>
      <c r="E71" s="17">
        <f t="shared" si="0"/>
        <v>768</v>
      </c>
      <c r="F71" s="17">
        <v>768</v>
      </c>
      <c r="G71" s="17">
        <v>0</v>
      </c>
      <c r="H71" s="17">
        <v>0</v>
      </c>
      <c r="I71" s="19">
        <v>0</v>
      </c>
      <c r="J71" s="19">
        <v>0</v>
      </c>
      <c r="K71" s="19">
        <v>0</v>
      </c>
      <c r="L71" s="19">
        <v>0</v>
      </c>
      <c r="M71" s="19">
        <v>54</v>
      </c>
      <c r="N71" s="20">
        <v>24</v>
      </c>
      <c r="O71" s="21"/>
    </row>
    <row r="72" spans="2:15" ht="19.5" customHeight="1">
      <c r="B72" s="14"/>
      <c r="C72" s="38"/>
      <c r="D72" s="40" t="s">
        <v>74</v>
      </c>
      <c r="E72" s="17">
        <f t="shared" si="0"/>
        <v>384</v>
      </c>
      <c r="F72" s="17">
        <v>384</v>
      </c>
      <c r="G72" s="17">
        <v>0</v>
      </c>
      <c r="H72" s="17">
        <v>0</v>
      </c>
      <c r="I72" s="19">
        <v>0</v>
      </c>
      <c r="J72" s="19">
        <v>0</v>
      </c>
      <c r="K72" s="19">
        <v>0</v>
      </c>
      <c r="L72" s="19">
        <v>12</v>
      </c>
      <c r="M72" s="19">
        <v>54</v>
      </c>
      <c r="N72" s="20">
        <v>11</v>
      </c>
      <c r="O72" s="21"/>
    </row>
    <row r="73" spans="2:15" ht="19.5" customHeight="1">
      <c r="B73" s="14"/>
      <c r="C73" s="38"/>
      <c r="D73" s="40" t="s">
        <v>75</v>
      </c>
      <c r="E73" s="17">
        <f t="shared" si="0"/>
        <v>816</v>
      </c>
      <c r="F73" s="17">
        <v>816</v>
      </c>
      <c r="G73" s="17">
        <v>0</v>
      </c>
      <c r="H73" s="17">
        <v>0</v>
      </c>
      <c r="I73" s="19">
        <v>0</v>
      </c>
      <c r="J73" s="19">
        <v>0</v>
      </c>
      <c r="K73" s="19">
        <v>0</v>
      </c>
      <c r="L73" s="19">
        <v>60</v>
      </c>
      <c r="M73" s="19">
        <v>36</v>
      </c>
      <c r="N73" s="20">
        <v>25</v>
      </c>
      <c r="O73" s="21"/>
    </row>
    <row r="74" spans="2:15" ht="19.5" customHeight="1">
      <c r="B74" s="14"/>
      <c r="C74" s="38"/>
      <c r="D74" s="40" t="s">
        <v>84</v>
      </c>
      <c r="E74" s="17">
        <f t="shared" si="0"/>
        <v>2250</v>
      </c>
      <c r="F74" s="17">
        <v>2250</v>
      </c>
      <c r="G74" s="17">
        <v>0</v>
      </c>
      <c r="H74" s="17">
        <v>0</v>
      </c>
      <c r="I74" s="19">
        <v>0</v>
      </c>
      <c r="J74" s="19">
        <v>0</v>
      </c>
      <c r="K74" s="19">
        <v>0</v>
      </c>
      <c r="L74" s="19">
        <v>0</v>
      </c>
      <c r="M74" s="19">
        <v>30</v>
      </c>
      <c r="N74" s="20">
        <v>66</v>
      </c>
      <c r="O74" s="21"/>
    </row>
    <row r="75" spans="2:15" ht="19.5" customHeight="1">
      <c r="B75" s="14"/>
      <c r="C75" s="41"/>
      <c r="D75" s="40" t="s">
        <v>77</v>
      </c>
      <c r="E75" s="17">
        <f t="shared" si="0"/>
        <v>594</v>
      </c>
      <c r="F75" s="17">
        <v>594</v>
      </c>
      <c r="G75" s="17">
        <v>0</v>
      </c>
      <c r="H75" s="17">
        <v>0</v>
      </c>
      <c r="I75" s="19">
        <v>0</v>
      </c>
      <c r="J75" s="19">
        <v>0</v>
      </c>
      <c r="K75" s="19">
        <v>0</v>
      </c>
      <c r="L75" s="19">
        <v>66</v>
      </c>
      <c r="M75" s="19">
        <v>6</v>
      </c>
      <c r="N75" s="20">
        <v>19</v>
      </c>
      <c r="O75" s="21"/>
    </row>
    <row r="76" spans="2:15" ht="20.100000000000001" customHeight="1">
      <c r="B76" s="14"/>
      <c r="C76" s="29" t="s">
        <v>85</v>
      </c>
      <c r="D76" s="24" t="s">
        <v>86</v>
      </c>
      <c r="E76" s="25">
        <f t="shared" si="0"/>
        <v>2992.5</v>
      </c>
      <c r="F76" s="25">
        <v>1879.5</v>
      </c>
      <c r="G76" s="25">
        <v>406.5</v>
      </c>
      <c r="H76" s="25">
        <v>229.5</v>
      </c>
      <c r="I76" s="25">
        <v>477</v>
      </c>
      <c r="J76" s="26">
        <f t="shared" si="1"/>
        <v>0.3719298245614035</v>
      </c>
      <c r="K76" s="25">
        <v>105</v>
      </c>
      <c r="L76" s="25">
        <v>96</v>
      </c>
      <c r="M76" s="25">
        <v>196</v>
      </c>
      <c r="N76" s="27">
        <v>82</v>
      </c>
      <c r="O76" s="21"/>
    </row>
    <row r="77" spans="2:15" ht="20.100000000000001" customHeight="1">
      <c r="B77" s="14"/>
      <c r="C77" s="30"/>
      <c r="D77" s="24" t="s">
        <v>67</v>
      </c>
      <c r="E77" s="25">
        <f t="shared" si="0"/>
        <v>9179</v>
      </c>
      <c r="F77" s="25">
        <v>6467</v>
      </c>
      <c r="G77" s="25">
        <v>1689</v>
      </c>
      <c r="H77" s="25">
        <v>748.5</v>
      </c>
      <c r="I77" s="25">
        <v>274.5</v>
      </c>
      <c r="J77" s="26">
        <f t="shared" si="1"/>
        <v>0.2954570214620329</v>
      </c>
      <c r="K77" s="25">
        <v>34.5</v>
      </c>
      <c r="L77" s="25">
        <v>48</v>
      </c>
      <c r="M77" s="25">
        <v>870.5</v>
      </c>
      <c r="N77" s="27">
        <v>234</v>
      </c>
      <c r="O77" s="21"/>
    </row>
    <row r="78" spans="2:15" ht="20.100000000000001" customHeight="1">
      <c r="B78" s="14"/>
      <c r="C78" s="30"/>
      <c r="D78" s="24" t="s">
        <v>70</v>
      </c>
      <c r="E78" s="25">
        <f t="shared" si="0"/>
        <v>3585</v>
      </c>
      <c r="F78" s="25">
        <v>2594</v>
      </c>
      <c r="G78" s="25">
        <v>549</v>
      </c>
      <c r="H78" s="25">
        <v>304.5</v>
      </c>
      <c r="I78" s="25">
        <v>137.5</v>
      </c>
      <c r="J78" s="26">
        <f t="shared" si="1"/>
        <v>0.27642956764295679</v>
      </c>
      <c r="K78" s="25">
        <v>27</v>
      </c>
      <c r="L78" s="25">
        <v>109.5</v>
      </c>
      <c r="M78" s="25">
        <v>754</v>
      </c>
      <c r="N78" s="27">
        <v>92</v>
      </c>
      <c r="O78" s="21"/>
    </row>
    <row r="79" spans="2:15" ht="20.100000000000001" customHeight="1">
      <c r="B79" s="14"/>
      <c r="C79" s="30"/>
      <c r="D79" s="24" t="s">
        <v>68</v>
      </c>
      <c r="E79" s="25">
        <f t="shared" si="0"/>
        <v>1068.5</v>
      </c>
      <c r="F79" s="25">
        <v>854</v>
      </c>
      <c r="G79" s="25">
        <v>139.5</v>
      </c>
      <c r="H79" s="25">
        <v>27</v>
      </c>
      <c r="I79" s="25">
        <v>48</v>
      </c>
      <c r="J79" s="26">
        <f t="shared" si="1"/>
        <v>0.20074871314927467</v>
      </c>
      <c r="K79" s="25">
        <v>22.5</v>
      </c>
      <c r="L79" s="25">
        <v>0</v>
      </c>
      <c r="M79" s="25">
        <v>254</v>
      </c>
      <c r="N79" s="27">
        <v>26</v>
      </c>
      <c r="O79" s="21"/>
    </row>
    <row r="80" spans="2:15" ht="20.100000000000001" customHeight="1">
      <c r="B80" s="14"/>
      <c r="C80" s="30"/>
      <c r="D80" s="24" t="s">
        <v>69</v>
      </c>
      <c r="E80" s="25">
        <f t="shared" si="0"/>
        <v>1886</v>
      </c>
      <c r="F80" s="25">
        <v>1367</v>
      </c>
      <c r="G80" s="25">
        <v>259.5</v>
      </c>
      <c r="H80" s="25">
        <v>70.5</v>
      </c>
      <c r="I80" s="25">
        <v>189</v>
      </c>
      <c r="J80" s="26">
        <f t="shared" si="1"/>
        <v>0.27518557794273596</v>
      </c>
      <c r="K80" s="25">
        <v>0</v>
      </c>
      <c r="L80" s="25">
        <v>6</v>
      </c>
      <c r="M80" s="25">
        <v>199</v>
      </c>
      <c r="N80" s="27">
        <v>49</v>
      </c>
      <c r="O80" s="21"/>
    </row>
    <row r="81" spans="2:15" ht="20.100000000000001" customHeight="1">
      <c r="B81" s="14"/>
      <c r="C81" s="30"/>
      <c r="D81" s="24" t="s">
        <v>80</v>
      </c>
      <c r="E81" s="25">
        <f t="shared" si="0"/>
        <v>2350.5</v>
      </c>
      <c r="F81" s="25">
        <v>1513.5</v>
      </c>
      <c r="G81" s="25">
        <v>384</v>
      </c>
      <c r="H81" s="25">
        <v>166.5</v>
      </c>
      <c r="I81" s="25">
        <v>286.5</v>
      </c>
      <c r="J81" s="26">
        <f t="shared" si="1"/>
        <v>0.3560944479897894</v>
      </c>
      <c r="K81" s="25">
        <v>0</v>
      </c>
      <c r="L81" s="25">
        <v>205.5</v>
      </c>
      <c r="M81" s="25">
        <v>145.5</v>
      </c>
      <c r="N81" s="27">
        <v>58</v>
      </c>
      <c r="O81" s="21"/>
    </row>
    <row r="82" spans="2:15" ht="20.100000000000001" customHeight="1">
      <c r="B82" s="14"/>
      <c r="C82" s="30"/>
      <c r="D82" s="24" t="s">
        <v>24</v>
      </c>
      <c r="E82" s="25">
        <f t="shared" si="0"/>
        <v>1169.5</v>
      </c>
      <c r="F82" s="25">
        <v>1001.5</v>
      </c>
      <c r="G82" s="25">
        <v>63</v>
      </c>
      <c r="H82" s="25">
        <v>97.5</v>
      </c>
      <c r="I82" s="25">
        <v>7.5</v>
      </c>
      <c r="J82" s="26">
        <f t="shared" ref="J82" si="2">SUM(G82:I82)/E82</f>
        <v>0.14365113296280463</v>
      </c>
      <c r="K82" s="25">
        <v>0</v>
      </c>
      <c r="L82" s="25">
        <v>0</v>
      </c>
      <c r="M82" s="25">
        <v>53</v>
      </c>
      <c r="N82" s="27">
        <v>28</v>
      </c>
      <c r="O82" s="21"/>
    </row>
    <row r="83" spans="2:15" ht="20.100000000000001" customHeight="1">
      <c r="B83" s="14"/>
      <c r="C83" s="30"/>
      <c r="D83" s="24" t="s">
        <v>87</v>
      </c>
      <c r="E83" s="25">
        <f t="shared" si="0"/>
        <v>3570</v>
      </c>
      <c r="F83" s="25">
        <v>3570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432</v>
      </c>
      <c r="M83" s="25">
        <v>90</v>
      </c>
      <c r="N83" s="27">
        <v>119</v>
      </c>
      <c r="O83" s="21"/>
    </row>
    <row r="84" spans="2:15" ht="20.100000000000001" customHeight="1">
      <c r="B84" s="14"/>
      <c r="C84" s="30"/>
      <c r="D84" s="24" t="s">
        <v>88</v>
      </c>
      <c r="E84" s="25">
        <f t="shared" ref="E84:E107" si="3">SUM(F84:I84)</f>
        <v>1800</v>
      </c>
      <c r="F84" s="25">
        <v>1800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6</v>
      </c>
      <c r="M84" s="25">
        <v>42</v>
      </c>
      <c r="N84" s="27">
        <v>56</v>
      </c>
      <c r="O84" s="21"/>
    </row>
    <row r="85" spans="2:15" ht="20.100000000000001" customHeight="1">
      <c r="B85" s="14"/>
      <c r="C85" s="30"/>
      <c r="D85" s="24" t="s">
        <v>74</v>
      </c>
      <c r="E85" s="25">
        <f t="shared" si="3"/>
        <v>222</v>
      </c>
      <c r="F85" s="25">
        <v>222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60</v>
      </c>
      <c r="M85" s="25">
        <v>30</v>
      </c>
      <c r="N85" s="27">
        <v>8</v>
      </c>
      <c r="O85" s="21"/>
    </row>
    <row r="86" spans="2:15" ht="20.100000000000001" customHeight="1">
      <c r="B86" s="14"/>
      <c r="C86" s="30"/>
      <c r="D86" s="24" t="s">
        <v>75</v>
      </c>
      <c r="E86" s="25">
        <f t="shared" si="3"/>
        <v>354</v>
      </c>
      <c r="F86" s="25">
        <v>354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6</v>
      </c>
      <c r="M86" s="25">
        <v>60</v>
      </c>
      <c r="N86" s="27">
        <v>12</v>
      </c>
      <c r="O86" s="21"/>
    </row>
    <row r="87" spans="2:15" ht="20.100000000000001" customHeight="1">
      <c r="B87" s="14"/>
      <c r="C87" s="31"/>
      <c r="D87" s="24" t="s">
        <v>84</v>
      </c>
      <c r="E87" s="25">
        <f t="shared" si="3"/>
        <v>684</v>
      </c>
      <c r="F87" s="25">
        <v>684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30</v>
      </c>
      <c r="M87" s="25">
        <v>72</v>
      </c>
      <c r="N87" s="27">
        <v>28</v>
      </c>
      <c r="O87" s="21"/>
    </row>
    <row r="88" spans="2:15" ht="20.100000000000001" customHeight="1">
      <c r="B88" s="14"/>
      <c r="C88" s="15" t="s">
        <v>89</v>
      </c>
      <c r="D88" s="16" t="s">
        <v>90</v>
      </c>
      <c r="E88" s="17">
        <f t="shared" si="3"/>
        <v>9457.5</v>
      </c>
      <c r="F88" s="17">
        <f>5751+1524</f>
        <v>7275</v>
      </c>
      <c r="G88" s="17">
        <f>1206+232.5</f>
        <v>1438.5</v>
      </c>
      <c r="H88" s="17">
        <f>447+60</f>
        <v>507</v>
      </c>
      <c r="I88" s="17">
        <f>186+51</f>
        <v>237</v>
      </c>
      <c r="J88" s="18">
        <f>SUM(G88:I88)/E88</f>
        <v>0.23076923076923078</v>
      </c>
      <c r="K88" s="19">
        <v>0</v>
      </c>
      <c r="L88" s="17">
        <f>130.5+300</f>
        <v>430.5</v>
      </c>
      <c r="M88" s="17">
        <f>805+162</f>
        <v>967</v>
      </c>
      <c r="N88" s="20">
        <v>250</v>
      </c>
      <c r="O88" s="21"/>
    </row>
    <row r="89" spans="2:15" ht="20.100000000000001" customHeight="1">
      <c r="B89" s="14"/>
      <c r="C89" s="23"/>
      <c r="D89" s="16" t="s">
        <v>91</v>
      </c>
      <c r="E89" s="17">
        <f t="shared" si="3"/>
        <v>3103.5</v>
      </c>
      <c r="F89" s="17">
        <v>3103.5</v>
      </c>
      <c r="G89" s="17">
        <v>0</v>
      </c>
      <c r="H89" s="17">
        <v>0</v>
      </c>
      <c r="I89" s="17">
        <v>0</v>
      </c>
      <c r="J89" s="17">
        <v>0</v>
      </c>
      <c r="K89" s="19">
        <v>0</v>
      </c>
      <c r="L89" s="17">
        <v>54</v>
      </c>
      <c r="M89" s="17">
        <v>139.5</v>
      </c>
      <c r="N89" s="20">
        <v>104</v>
      </c>
      <c r="O89" s="21"/>
    </row>
    <row r="90" spans="2:15" ht="20.100000000000001" customHeight="1">
      <c r="B90" s="14"/>
      <c r="C90" s="42" t="s">
        <v>92</v>
      </c>
      <c r="D90" s="24" t="s">
        <v>93</v>
      </c>
      <c r="E90" s="25">
        <f t="shared" si="3"/>
        <v>2448.5</v>
      </c>
      <c r="F90" s="25">
        <v>1913</v>
      </c>
      <c r="G90" s="25">
        <v>384</v>
      </c>
      <c r="H90" s="35">
        <v>123</v>
      </c>
      <c r="I90" s="35">
        <v>28.5</v>
      </c>
      <c r="J90" s="26">
        <f t="shared" ref="J90:J100" si="4">SUM(G90:I90)/E90</f>
        <v>0.21870532979375126</v>
      </c>
      <c r="K90" s="35">
        <v>178</v>
      </c>
      <c r="L90" s="35">
        <v>25.5</v>
      </c>
      <c r="M90" s="25">
        <v>521</v>
      </c>
      <c r="N90" s="27">
        <v>58</v>
      </c>
      <c r="O90" s="21"/>
    </row>
    <row r="91" spans="2:15" ht="20.100000000000001" customHeight="1">
      <c r="B91" s="14"/>
      <c r="C91" s="43"/>
      <c r="D91" s="24" t="s">
        <v>94</v>
      </c>
      <c r="E91" s="25">
        <f t="shared" si="3"/>
        <v>1844</v>
      </c>
      <c r="F91" s="25">
        <v>1424</v>
      </c>
      <c r="G91" s="25">
        <v>204</v>
      </c>
      <c r="H91" s="35">
        <v>133.5</v>
      </c>
      <c r="I91" s="35">
        <v>82.5</v>
      </c>
      <c r="J91" s="26">
        <f t="shared" si="4"/>
        <v>0.22776572668112799</v>
      </c>
      <c r="K91" s="35">
        <v>0</v>
      </c>
      <c r="L91" s="35">
        <v>115.5</v>
      </c>
      <c r="M91" s="25">
        <v>175.5</v>
      </c>
      <c r="N91" s="27">
        <v>42</v>
      </c>
      <c r="O91" s="21"/>
    </row>
    <row r="92" spans="2:15" ht="20.100000000000001" customHeight="1">
      <c r="B92" s="14"/>
      <c r="C92" s="43"/>
      <c r="D92" s="24" t="s">
        <v>95</v>
      </c>
      <c r="E92" s="25">
        <f t="shared" si="3"/>
        <v>3255</v>
      </c>
      <c r="F92" s="25">
        <v>2405.5</v>
      </c>
      <c r="G92" s="25">
        <v>522.5</v>
      </c>
      <c r="H92" s="35">
        <v>267</v>
      </c>
      <c r="I92" s="35">
        <v>60</v>
      </c>
      <c r="J92" s="26">
        <f t="shared" si="4"/>
        <v>0.26098310291858678</v>
      </c>
      <c r="K92" s="35">
        <v>0</v>
      </c>
      <c r="L92" s="35">
        <v>57</v>
      </c>
      <c r="M92" s="25">
        <v>315</v>
      </c>
      <c r="N92" s="27">
        <v>79</v>
      </c>
      <c r="O92" s="21"/>
    </row>
    <row r="93" spans="2:15" ht="20.100000000000001" customHeight="1">
      <c r="B93" s="14"/>
      <c r="C93" s="43"/>
      <c r="D93" s="24" t="s">
        <v>96</v>
      </c>
      <c r="E93" s="25">
        <f t="shared" si="3"/>
        <v>720</v>
      </c>
      <c r="F93" s="25">
        <v>720</v>
      </c>
      <c r="G93" s="2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25">
        <v>48</v>
      </c>
      <c r="N93" s="27">
        <v>22</v>
      </c>
      <c r="O93" s="21"/>
    </row>
    <row r="94" spans="2:15" ht="20.100000000000001" customHeight="1">
      <c r="B94" s="14"/>
      <c r="C94" s="43"/>
      <c r="D94" s="24" t="s">
        <v>97</v>
      </c>
      <c r="E94" s="25">
        <f t="shared" si="3"/>
        <v>1062</v>
      </c>
      <c r="F94" s="25">
        <v>1062</v>
      </c>
      <c r="G94" s="2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25">
        <v>90</v>
      </c>
      <c r="N94" s="27">
        <v>35</v>
      </c>
      <c r="O94" s="21"/>
    </row>
    <row r="95" spans="2:15" ht="20.100000000000001" customHeight="1">
      <c r="B95" s="14"/>
      <c r="C95" s="43"/>
      <c r="D95" s="24" t="s">
        <v>98</v>
      </c>
      <c r="E95" s="25">
        <f t="shared" si="3"/>
        <v>780</v>
      </c>
      <c r="F95" s="25">
        <v>780</v>
      </c>
      <c r="G95" s="2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48</v>
      </c>
      <c r="M95" s="25">
        <v>42</v>
      </c>
      <c r="N95" s="27">
        <v>25</v>
      </c>
      <c r="O95" s="21"/>
    </row>
    <row r="96" spans="2:15" ht="20.100000000000001" customHeight="1">
      <c r="B96" s="14"/>
      <c r="C96" s="44"/>
      <c r="D96" s="24" t="s">
        <v>99</v>
      </c>
      <c r="E96" s="25">
        <f t="shared" si="3"/>
        <v>960</v>
      </c>
      <c r="F96" s="25">
        <v>960</v>
      </c>
      <c r="G96" s="2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25">
        <v>6</v>
      </c>
      <c r="N96" s="27">
        <v>29</v>
      </c>
      <c r="O96" s="21"/>
    </row>
    <row r="97" spans="1:16" ht="20.100000000000001" customHeight="1">
      <c r="B97" s="14"/>
      <c r="C97" s="45" t="s">
        <v>100</v>
      </c>
      <c r="D97" s="46" t="s">
        <v>67</v>
      </c>
      <c r="E97" s="47">
        <f t="shared" si="3"/>
        <v>15861</v>
      </c>
      <c r="F97" s="47">
        <v>13329</v>
      </c>
      <c r="G97" s="47">
        <v>1558.5</v>
      </c>
      <c r="H97" s="48">
        <v>517.5</v>
      </c>
      <c r="I97" s="48">
        <v>456</v>
      </c>
      <c r="J97" s="18">
        <f t="shared" si="4"/>
        <v>0.15963684509173445</v>
      </c>
      <c r="K97" s="48">
        <v>0</v>
      </c>
      <c r="L97" s="48">
        <v>168</v>
      </c>
      <c r="M97" s="47">
        <v>772</v>
      </c>
      <c r="N97" s="49">
        <v>397</v>
      </c>
      <c r="O97" s="21"/>
    </row>
    <row r="98" spans="1:16" ht="20.100000000000001" customHeight="1">
      <c r="B98" s="14"/>
      <c r="C98" s="50"/>
      <c r="D98" s="46" t="s">
        <v>70</v>
      </c>
      <c r="E98" s="47">
        <f t="shared" si="3"/>
        <v>5570</v>
      </c>
      <c r="F98" s="47">
        <v>4620.5</v>
      </c>
      <c r="G98" s="47">
        <v>652.5</v>
      </c>
      <c r="H98" s="48">
        <v>150</v>
      </c>
      <c r="I98" s="48">
        <v>147</v>
      </c>
      <c r="J98" s="18">
        <f t="shared" si="4"/>
        <v>0.17046678635547577</v>
      </c>
      <c r="K98" s="48">
        <v>6</v>
      </c>
      <c r="L98" s="48">
        <v>15</v>
      </c>
      <c r="M98" s="47">
        <v>206.5</v>
      </c>
      <c r="N98" s="49">
        <v>141</v>
      </c>
      <c r="O98" s="21"/>
    </row>
    <row r="99" spans="1:16" ht="20.100000000000001" customHeight="1">
      <c r="B99" s="14"/>
      <c r="C99" s="50"/>
      <c r="D99" s="46" t="s">
        <v>68</v>
      </c>
      <c r="E99" s="47">
        <f t="shared" si="3"/>
        <v>4599</v>
      </c>
      <c r="F99" s="47">
        <v>4068</v>
      </c>
      <c r="G99" s="47">
        <v>237</v>
      </c>
      <c r="H99" s="48">
        <v>151.5</v>
      </c>
      <c r="I99" s="48">
        <v>142.5</v>
      </c>
      <c r="J99" s="18">
        <f t="shared" si="4"/>
        <v>0.11545988258317025</v>
      </c>
      <c r="K99" s="48">
        <v>0</v>
      </c>
      <c r="L99" s="48">
        <v>12</v>
      </c>
      <c r="M99" s="47">
        <v>368.5</v>
      </c>
      <c r="N99" s="49">
        <v>117</v>
      </c>
      <c r="O99" s="21"/>
    </row>
    <row r="100" spans="1:16" ht="20.100000000000001" customHeight="1">
      <c r="B100" s="14"/>
      <c r="C100" s="50"/>
      <c r="D100" s="16" t="s">
        <v>69</v>
      </c>
      <c r="E100" s="17">
        <f t="shared" si="3"/>
        <v>6868.5</v>
      </c>
      <c r="F100" s="17">
        <v>5418</v>
      </c>
      <c r="G100" s="17">
        <v>690</v>
      </c>
      <c r="H100" s="17">
        <v>352.5</v>
      </c>
      <c r="I100" s="17">
        <v>408</v>
      </c>
      <c r="J100" s="18">
        <f t="shared" si="4"/>
        <v>0.21118148067263595</v>
      </c>
      <c r="K100" s="19">
        <v>0</v>
      </c>
      <c r="L100" s="17">
        <v>36</v>
      </c>
      <c r="M100" s="17">
        <v>549</v>
      </c>
      <c r="N100" s="20">
        <v>171</v>
      </c>
      <c r="O100" s="21"/>
    </row>
    <row r="101" spans="1:16" ht="20.100000000000001" customHeight="1">
      <c r="B101" s="14"/>
      <c r="C101" s="50"/>
      <c r="D101" s="16" t="s">
        <v>101</v>
      </c>
      <c r="E101" s="17">
        <f t="shared" si="3"/>
        <v>612</v>
      </c>
      <c r="F101" s="17">
        <v>612</v>
      </c>
      <c r="G101" s="17">
        <v>0</v>
      </c>
      <c r="H101" s="17">
        <v>0</v>
      </c>
      <c r="I101" s="17">
        <v>0</v>
      </c>
      <c r="J101" s="17">
        <v>0</v>
      </c>
      <c r="K101" s="19">
        <v>0</v>
      </c>
      <c r="L101" s="17">
        <v>0</v>
      </c>
      <c r="M101" s="17">
        <v>96</v>
      </c>
      <c r="N101" s="20">
        <v>21</v>
      </c>
      <c r="O101" s="21"/>
    </row>
    <row r="102" spans="1:16" ht="20.100000000000001" customHeight="1">
      <c r="B102" s="14"/>
      <c r="C102" s="50"/>
      <c r="D102" s="16" t="s">
        <v>102</v>
      </c>
      <c r="E102" s="17">
        <f t="shared" si="3"/>
        <v>1116</v>
      </c>
      <c r="F102" s="17">
        <v>1116</v>
      </c>
      <c r="G102" s="17">
        <v>0</v>
      </c>
      <c r="H102" s="17">
        <v>0</v>
      </c>
      <c r="I102" s="17">
        <v>0</v>
      </c>
      <c r="J102" s="17">
        <v>0</v>
      </c>
      <c r="K102" s="19">
        <v>0</v>
      </c>
      <c r="L102" s="17">
        <v>12</v>
      </c>
      <c r="M102" s="17">
        <v>162</v>
      </c>
      <c r="N102" s="20">
        <v>38</v>
      </c>
      <c r="O102" s="21"/>
    </row>
    <row r="103" spans="1:16" ht="20.100000000000001" customHeight="1">
      <c r="B103" s="14"/>
      <c r="C103" s="50"/>
      <c r="D103" s="16" t="s">
        <v>74</v>
      </c>
      <c r="E103" s="17">
        <f t="shared" si="3"/>
        <v>1632</v>
      </c>
      <c r="F103" s="17">
        <v>1632</v>
      </c>
      <c r="G103" s="17">
        <v>0</v>
      </c>
      <c r="H103" s="17">
        <v>0</v>
      </c>
      <c r="I103" s="17">
        <v>0</v>
      </c>
      <c r="J103" s="17">
        <v>0</v>
      </c>
      <c r="K103" s="19">
        <v>0</v>
      </c>
      <c r="L103" s="17">
        <v>168</v>
      </c>
      <c r="M103" s="17">
        <v>174</v>
      </c>
      <c r="N103" s="20">
        <v>58</v>
      </c>
      <c r="O103" s="21"/>
    </row>
    <row r="104" spans="1:16" ht="20.100000000000001" customHeight="1">
      <c r="B104" s="14"/>
      <c r="C104" s="50"/>
      <c r="D104" s="16" t="s">
        <v>75</v>
      </c>
      <c r="E104" s="17">
        <f t="shared" si="3"/>
        <v>5004</v>
      </c>
      <c r="F104" s="17">
        <v>5004</v>
      </c>
      <c r="G104" s="17">
        <v>0</v>
      </c>
      <c r="H104" s="17">
        <v>0</v>
      </c>
      <c r="I104" s="17">
        <v>0</v>
      </c>
      <c r="J104" s="17">
        <v>0</v>
      </c>
      <c r="K104" s="19">
        <v>0</v>
      </c>
      <c r="L104" s="17">
        <v>636</v>
      </c>
      <c r="M104" s="17">
        <v>120</v>
      </c>
      <c r="N104" s="20">
        <v>180</v>
      </c>
      <c r="O104" s="21"/>
    </row>
    <row r="105" spans="1:16" ht="20.100000000000001" customHeight="1">
      <c r="B105" s="14"/>
      <c r="C105" s="50"/>
      <c r="D105" s="16" t="s">
        <v>103</v>
      </c>
      <c r="E105" s="17">
        <f t="shared" si="3"/>
        <v>7716</v>
      </c>
      <c r="F105" s="17">
        <v>7716</v>
      </c>
      <c r="G105" s="17">
        <v>0</v>
      </c>
      <c r="H105" s="17">
        <v>0</v>
      </c>
      <c r="I105" s="17">
        <v>0</v>
      </c>
      <c r="J105" s="17">
        <v>0</v>
      </c>
      <c r="K105" s="19">
        <v>0</v>
      </c>
      <c r="L105" s="17">
        <v>870</v>
      </c>
      <c r="M105" s="17">
        <v>558</v>
      </c>
      <c r="N105" s="20">
        <v>249</v>
      </c>
      <c r="O105" s="21"/>
    </row>
    <row r="106" spans="1:16" ht="20.100000000000001" customHeight="1">
      <c r="B106" s="14"/>
      <c r="C106" s="50"/>
      <c r="D106" s="16" t="s">
        <v>84</v>
      </c>
      <c r="E106" s="17">
        <f t="shared" si="3"/>
        <v>10218</v>
      </c>
      <c r="F106" s="17">
        <v>10218</v>
      </c>
      <c r="G106" s="17">
        <v>0</v>
      </c>
      <c r="H106" s="17">
        <v>0</v>
      </c>
      <c r="I106" s="17">
        <v>0</v>
      </c>
      <c r="J106" s="17">
        <v>0</v>
      </c>
      <c r="K106" s="19">
        <v>0</v>
      </c>
      <c r="L106" s="17">
        <v>1248</v>
      </c>
      <c r="M106" s="17">
        <v>1050</v>
      </c>
      <c r="N106" s="20">
        <v>341</v>
      </c>
      <c r="O106" s="21"/>
    </row>
    <row r="107" spans="1:16" ht="20.100000000000001" customHeight="1">
      <c r="B107" s="14"/>
      <c r="C107" s="51"/>
      <c r="D107" s="16" t="s">
        <v>77</v>
      </c>
      <c r="E107" s="17">
        <f t="shared" si="3"/>
        <v>1368</v>
      </c>
      <c r="F107" s="17">
        <v>1368</v>
      </c>
      <c r="G107" s="17">
        <v>0</v>
      </c>
      <c r="H107" s="17">
        <v>0</v>
      </c>
      <c r="I107" s="17">
        <v>0</v>
      </c>
      <c r="J107" s="17">
        <v>0</v>
      </c>
      <c r="K107" s="19">
        <v>0</v>
      </c>
      <c r="L107" s="17">
        <v>300</v>
      </c>
      <c r="M107" s="17">
        <v>42</v>
      </c>
      <c r="N107" s="20">
        <v>45</v>
      </c>
      <c r="O107" s="21"/>
    </row>
    <row r="108" spans="1:16" ht="20.100000000000001" customHeight="1">
      <c r="A108" s="52"/>
      <c r="B108" s="53"/>
      <c r="C108" s="54" t="s">
        <v>104</v>
      </c>
      <c r="D108" s="54"/>
      <c r="E108" s="55">
        <f>SUM(E9:E107)</f>
        <v>791235.95</v>
      </c>
      <c r="F108" s="55">
        <f t="shared" ref="F108:I108" si="5">SUM(F9:F107)</f>
        <v>654695.94999999995</v>
      </c>
      <c r="G108" s="55">
        <f t="shared" si="5"/>
        <v>86546.5</v>
      </c>
      <c r="H108" s="55">
        <f t="shared" si="5"/>
        <v>30057</v>
      </c>
      <c r="I108" s="55">
        <f t="shared" si="5"/>
        <v>19570.5</v>
      </c>
      <c r="J108" s="56">
        <f>SUM(G108:I108)/E108</f>
        <v>0.17210289800406567</v>
      </c>
      <c r="K108" s="55">
        <f>SUM(K9:K107)</f>
        <v>3860.5</v>
      </c>
      <c r="L108" s="55">
        <f t="shared" ref="L108:M108" si="6">SUM(L9:L107)</f>
        <v>25734.5</v>
      </c>
      <c r="M108" s="55">
        <f t="shared" si="6"/>
        <v>59993.599999999999</v>
      </c>
      <c r="N108" s="57">
        <f>SUM(N9:N107)</f>
        <v>19925</v>
      </c>
      <c r="O108" s="58"/>
      <c r="P108" s="52"/>
    </row>
    <row r="109" spans="1:16">
      <c r="B109" s="14"/>
      <c r="C109" s="59" t="s">
        <v>105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1"/>
      <c r="O109" s="62"/>
    </row>
    <row r="110" spans="1:16">
      <c r="B110" s="14"/>
      <c r="C110" s="59" t="s">
        <v>106</v>
      </c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1"/>
      <c r="O110" s="62"/>
    </row>
    <row r="111" spans="1:16">
      <c r="B111" s="14"/>
      <c r="C111" s="63" t="s">
        <v>107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5"/>
      <c r="O111" s="62"/>
    </row>
    <row r="112" spans="1:16" ht="3.95" customHeight="1">
      <c r="B112" s="66"/>
      <c r="C112" s="67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9"/>
      <c r="O112" s="70"/>
    </row>
    <row r="113" spans="1:16"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</row>
    <row r="114" spans="1:16">
      <c r="C114" s="72" t="s">
        <v>108</v>
      </c>
      <c r="D114" s="73"/>
      <c r="J114" s="74"/>
    </row>
    <row r="115" spans="1:16"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</row>
    <row r="116" spans="1:16" ht="3.95" customHeight="1">
      <c r="B116" s="6"/>
      <c r="C116" s="76"/>
      <c r="D116" s="7"/>
      <c r="E116" s="7"/>
      <c r="F116" s="7"/>
      <c r="G116" s="7"/>
      <c r="H116" s="7"/>
      <c r="I116" s="7"/>
      <c r="J116" s="77"/>
      <c r="K116" s="7"/>
      <c r="L116" s="7"/>
      <c r="M116" s="7"/>
      <c r="N116" s="8"/>
      <c r="O116" s="9"/>
    </row>
    <row r="117" spans="1:16" ht="62.25" customHeight="1">
      <c r="A117" s="10"/>
      <c r="B117" s="11"/>
      <c r="C117" s="12" t="s">
        <v>3</v>
      </c>
      <c r="D117" s="12" t="s">
        <v>4</v>
      </c>
      <c r="E117" s="12" t="s">
        <v>5</v>
      </c>
      <c r="F117" s="12" t="s">
        <v>6</v>
      </c>
      <c r="G117" s="12" t="s">
        <v>7</v>
      </c>
      <c r="H117" s="12" t="s">
        <v>8</v>
      </c>
      <c r="I117" s="12" t="s">
        <v>9</v>
      </c>
      <c r="J117" s="12" t="s">
        <v>109</v>
      </c>
      <c r="K117" s="12" t="s">
        <v>11</v>
      </c>
      <c r="L117" s="12" t="s">
        <v>12</v>
      </c>
      <c r="M117" s="12" t="s">
        <v>110</v>
      </c>
      <c r="N117" s="12" t="s">
        <v>111</v>
      </c>
      <c r="O117" s="13"/>
      <c r="P117" s="10"/>
    </row>
    <row r="118" spans="1:16" ht="20.100000000000001" customHeight="1">
      <c r="B118" s="14"/>
      <c r="C118" s="15" t="s">
        <v>15</v>
      </c>
      <c r="D118" s="16" t="s">
        <v>16</v>
      </c>
      <c r="E118" s="17">
        <f>SUM(F118:I118)</f>
        <v>4498</v>
      </c>
      <c r="F118" s="17">
        <v>3793</v>
      </c>
      <c r="G118" s="17">
        <v>472.5</v>
      </c>
      <c r="H118" s="17">
        <v>172.5</v>
      </c>
      <c r="I118" s="17">
        <v>60</v>
      </c>
      <c r="J118" s="18">
        <f>SUM(G118:I118)/E118</f>
        <v>0.15673632725655848</v>
      </c>
      <c r="K118" s="19">
        <v>0</v>
      </c>
      <c r="L118" s="17">
        <v>22.5</v>
      </c>
      <c r="M118" s="17">
        <v>163</v>
      </c>
      <c r="N118" s="78" t="s">
        <v>112</v>
      </c>
      <c r="O118" s="62"/>
    </row>
    <row r="119" spans="1:16" ht="20.100000000000001" customHeight="1">
      <c r="B119" s="14"/>
      <c r="C119" s="22"/>
      <c r="D119" s="16" t="s">
        <v>17</v>
      </c>
      <c r="E119" s="17">
        <f t="shared" ref="E119:E192" si="7">SUM(F119:I119)</f>
        <v>598.5</v>
      </c>
      <c r="F119" s="17">
        <v>460.5</v>
      </c>
      <c r="G119" s="17">
        <v>81</v>
      </c>
      <c r="H119" s="17">
        <v>15</v>
      </c>
      <c r="I119" s="17">
        <v>42</v>
      </c>
      <c r="J119" s="18">
        <f t="shared" ref="J119:J217" si="8">SUM(G119:I119)/E119</f>
        <v>0.23057644110275688</v>
      </c>
      <c r="K119" s="19">
        <v>0</v>
      </c>
      <c r="L119" s="17">
        <v>0</v>
      </c>
      <c r="M119" s="17">
        <v>0</v>
      </c>
      <c r="N119" s="78" t="s">
        <v>112</v>
      </c>
      <c r="O119" s="62"/>
    </row>
    <row r="120" spans="1:16" ht="20.100000000000001" customHeight="1">
      <c r="B120" s="14"/>
      <c r="C120" s="22"/>
      <c r="D120" s="16" t="s">
        <v>113</v>
      </c>
      <c r="E120" s="17">
        <f t="shared" si="7"/>
        <v>612</v>
      </c>
      <c r="F120" s="17">
        <v>582</v>
      </c>
      <c r="G120" s="17">
        <v>12</v>
      </c>
      <c r="H120" s="17">
        <v>6</v>
      </c>
      <c r="I120" s="17">
        <v>12</v>
      </c>
      <c r="J120" s="18">
        <f t="shared" si="8"/>
        <v>4.9019607843137254E-2</v>
      </c>
      <c r="K120" s="19">
        <v>0</v>
      </c>
      <c r="L120" s="17">
        <v>54</v>
      </c>
      <c r="M120" s="17">
        <v>7.5</v>
      </c>
      <c r="N120" s="78" t="s">
        <v>112</v>
      </c>
      <c r="O120" s="62"/>
    </row>
    <row r="121" spans="1:16" ht="20.100000000000001" customHeight="1">
      <c r="B121" s="14"/>
      <c r="C121" s="23"/>
      <c r="D121" s="16" t="s">
        <v>19</v>
      </c>
      <c r="E121" s="17">
        <f t="shared" si="7"/>
        <v>1867.5</v>
      </c>
      <c r="F121" s="17">
        <v>1867.5</v>
      </c>
      <c r="G121" s="17">
        <v>0</v>
      </c>
      <c r="H121" s="17">
        <v>0</v>
      </c>
      <c r="I121" s="17">
        <v>0</v>
      </c>
      <c r="J121" s="17">
        <v>0</v>
      </c>
      <c r="K121" s="19">
        <v>0</v>
      </c>
      <c r="L121" s="17">
        <v>0</v>
      </c>
      <c r="M121" s="17">
        <v>7.5</v>
      </c>
      <c r="N121" s="78" t="s">
        <v>112</v>
      </c>
      <c r="O121" s="62"/>
    </row>
    <row r="122" spans="1:16" ht="20.100000000000001" customHeight="1">
      <c r="B122" s="14"/>
      <c r="C122" s="24" t="s">
        <v>20</v>
      </c>
      <c r="D122" s="24" t="s">
        <v>21</v>
      </c>
      <c r="E122" s="25">
        <f t="shared" si="7"/>
        <v>64826</v>
      </c>
      <c r="F122" s="25">
        <v>52982</v>
      </c>
      <c r="G122" s="25">
        <v>8518.5</v>
      </c>
      <c r="H122" s="25">
        <v>1554</v>
      </c>
      <c r="I122" s="25">
        <v>1771.5</v>
      </c>
      <c r="J122" s="26">
        <f t="shared" si="8"/>
        <v>0.18270447042853177</v>
      </c>
      <c r="K122" s="25">
        <v>22.5</v>
      </c>
      <c r="L122" s="25">
        <v>156</v>
      </c>
      <c r="M122" s="25">
        <v>2852</v>
      </c>
      <c r="N122" s="79" t="s">
        <v>112</v>
      </c>
      <c r="O122" s="62"/>
    </row>
    <row r="123" spans="1:16" ht="20.100000000000001" customHeight="1">
      <c r="B123" s="14"/>
      <c r="C123" s="28" t="s">
        <v>22</v>
      </c>
      <c r="D123" s="16" t="s">
        <v>23</v>
      </c>
      <c r="E123" s="17">
        <f t="shared" si="7"/>
        <v>38798</v>
      </c>
      <c r="F123" s="17">
        <v>24516.5</v>
      </c>
      <c r="G123" s="17">
        <v>10210.5</v>
      </c>
      <c r="H123" s="17">
        <v>1924.5</v>
      </c>
      <c r="I123" s="17">
        <v>2146.5</v>
      </c>
      <c r="J123" s="18">
        <f t="shared" si="8"/>
        <v>0.36809887107582867</v>
      </c>
      <c r="K123" s="19">
        <v>85.5</v>
      </c>
      <c r="L123" s="17">
        <v>121.5</v>
      </c>
      <c r="M123" s="17">
        <v>1422</v>
      </c>
      <c r="N123" s="78" t="s">
        <v>112</v>
      </c>
      <c r="O123" s="62"/>
    </row>
    <row r="124" spans="1:16" ht="20.100000000000001" customHeight="1">
      <c r="B124" s="14"/>
      <c r="C124" s="28"/>
      <c r="D124" s="16" t="s">
        <v>114</v>
      </c>
      <c r="E124" s="17">
        <f t="shared" si="7"/>
        <v>1744</v>
      </c>
      <c r="F124" s="17">
        <v>1486</v>
      </c>
      <c r="G124" s="17">
        <v>177</v>
      </c>
      <c r="H124" s="17">
        <v>39</v>
      </c>
      <c r="I124" s="17">
        <v>42</v>
      </c>
      <c r="J124" s="18">
        <f t="shared" si="8"/>
        <v>0.14793577981651376</v>
      </c>
      <c r="K124" s="17">
        <v>0</v>
      </c>
      <c r="L124" s="19">
        <v>6</v>
      </c>
      <c r="M124" s="17">
        <v>51.5</v>
      </c>
      <c r="N124" s="78" t="s">
        <v>112</v>
      </c>
      <c r="O124" s="62"/>
    </row>
    <row r="125" spans="1:16" ht="20.100000000000001" customHeight="1">
      <c r="B125" s="14"/>
      <c r="C125" s="28"/>
      <c r="D125" s="16" t="s">
        <v>25</v>
      </c>
      <c r="E125" s="17">
        <f t="shared" si="7"/>
        <v>9492</v>
      </c>
      <c r="F125" s="17">
        <v>7819.5</v>
      </c>
      <c r="G125" s="17">
        <v>892.5</v>
      </c>
      <c r="H125" s="17">
        <v>480</v>
      </c>
      <c r="I125" s="17">
        <v>300</v>
      </c>
      <c r="J125" s="18">
        <f t="shared" si="8"/>
        <v>0.17620101137800254</v>
      </c>
      <c r="K125" s="17">
        <v>0</v>
      </c>
      <c r="L125" s="17">
        <v>4.5</v>
      </c>
      <c r="M125" s="17">
        <v>397</v>
      </c>
      <c r="N125" s="78" t="s">
        <v>112</v>
      </c>
      <c r="O125" s="62"/>
    </row>
    <row r="126" spans="1:16" ht="20.100000000000001" customHeight="1">
      <c r="B126" s="14"/>
      <c r="C126" s="28"/>
      <c r="D126" s="16" t="s">
        <v>26</v>
      </c>
      <c r="E126" s="17">
        <f t="shared" si="7"/>
        <v>15245.5</v>
      </c>
      <c r="F126" s="17">
        <v>12029.5</v>
      </c>
      <c r="G126" s="17">
        <v>2536.5</v>
      </c>
      <c r="H126" s="17">
        <v>481.5</v>
      </c>
      <c r="I126" s="17">
        <v>198</v>
      </c>
      <c r="J126" s="18">
        <f t="shared" si="8"/>
        <v>0.21094749270276475</v>
      </c>
      <c r="K126" s="19">
        <v>0</v>
      </c>
      <c r="L126" s="17">
        <v>70.5</v>
      </c>
      <c r="M126" s="19">
        <v>583</v>
      </c>
      <c r="N126" s="78" t="s">
        <v>112</v>
      </c>
      <c r="O126" s="62"/>
    </row>
    <row r="127" spans="1:16" ht="20.100000000000001" customHeight="1">
      <c r="B127" s="14"/>
      <c r="C127" s="29" t="s">
        <v>27</v>
      </c>
      <c r="D127" s="24" t="s">
        <v>28</v>
      </c>
      <c r="E127" s="25">
        <f t="shared" si="7"/>
        <v>40357.5</v>
      </c>
      <c r="F127" s="25">
        <v>26904</v>
      </c>
      <c r="G127" s="25">
        <v>10251</v>
      </c>
      <c r="H127" s="25">
        <v>2053.5</v>
      </c>
      <c r="I127" s="25">
        <v>1149</v>
      </c>
      <c r="J127" s="26">
        <f t="shared" si="8"/>
        <v>0.33335811187511616</v>
      </c>
      <c r="K127" s="25">
        <v>43.5</v>
      </c>
      <c r="L127" s="25">
        <v>264</v>
      </c>
      <c r="M127" s="25">
        <v>1847.5</v>
      </c>
      <c r="N127" s="79" t="s">
        <v>112</v>
      </c>
      <c r="O127" s="62"/>
    </row>
    <row r="128" spans="1:16" ht="20.100000000000001" customHeight="1">
      <c r="B128" s="14"/>
      <c r="C128" s="30"/>
      <c r="D128" s="24" t="s">
        <v>29</v>
      </c>
      <c r="E128" s="25">
        <f t="shared" si="7"/>
        <v>2562</v>
      </c>
      <c r="F128" s="25">
        <v>2169</v>
      </c>
      <c r="G128" s="25">
        <v>196.5</v>
      </c>
      <c r="H128" s="25">
        <v>60</v>
      </c>
      <c r="I128" s="25">
        <v>136.5</v>
      </c>
      <c r="J128" s="26">
        <f t="shared" si="8"/>
        <v>0.15339578454332553</v>
      </c>
      <c r="K128" s="25">
        <v>0</v>
      </c>
      <c r="L128" s="25">
        <v>846</v>
      </c>
      <c r="M128" s="25">
        <v>221.5</v>
      </c>
      <c r="N128" s="79" t="s">
        <v>112</v>
      </c>
      <c r="O128" s="62"/>
    </row>
    <row r="129" spans="2:15" ht="20.100000000000001" customHeight="1">
      <c r="B129" s="14"/>
      <c r="C129" s="30"/>
      <c r="D129" s="24" t="s">
        <v>30</v>
      </c>
      <c r="E129" s="25">
        <f t="shared" si="7"/>
        <v>1098</v>
      </c>
      <c r="F129" s="25">
        <v>852</v>
      </c>
      <c r="G129" s="25">
        <v>246</v>
      </c>
      <c r="H129" s="25">
        <v>0</v>
      </c>
      <c r="I129" s="25">
        <v>0</v>
      </c>
      <c r="J129" s="26">
        <f t="shared" si="8"/>
        <v>0.22404371584699453</v>
      </c>
      <c r="K129" s="25">
        <v>0</v>
      </c>
      <c r="L129" s="25">
        <v>0</v>
      </c>
      <c r="M129" s="25">
        <v>18</v>
      </c>
      <c r="N129" s="79" t="s">
        <v>112</v>
      </c>
      <c r="O129" s="62"/>
    </row>
    <row r="130" spans="2:15" ht="20.100000000000001" customHeight="1">
      <c r="B130" s="14"/>
      <c r="C130" s="31"/>
      <c r="D130" s="24" t="s">
        <v>31</v>
      </c>
      <c r="E130" s="25">
        <f t="shared" si="7"/>
        <v>1248</v>
      </c>
      <c r="F130" s="25">
        <v>786</v>
      </c>
      <c r="G130" s="25">
        <v>462</v>
      </c>
      <c r="H130" s="25">
        <v>0</v>
      </c>
      <c r="I130" s="25">
        <v>0</v>
      </c>
      <c r="J130" s="26">
        <f t="shared" si="8"/>
        <v>0.37019230769230771</v>
      </c>
      <c r="K130" s="25">
        <v>0</v>
      </c>
      <c r="L130" s="25">
        <v>0</v>
      </c>
      <c r="M130" s="25">
        <v>72</v>
      </c>
      <c r="N130" s="79" t="s">
        <v>112</v>
      </c>
      <c r="O130" s="62"/>
    </row>
    <row r="131" spans="2:15" ht="20.100000000000001" customHeight="1">
      <c r="B131" s="14"/>
      <c r="C131" s="28" t="s">
        <v>32</v>
      </c>
      <c r="D131" s="16" t="s">
        <v>23</v>
      </c>
      <c r="E131" s="17">
        <f t="shared" si="7"/>
        <v>78971</v>
      </c>
      <c r="F131" s="17">
        <v>60494</v>
      </c>
      <c r="G131" s="17">
        <v>13264.5</v>
      </c>
      <c r="H131" s="17">
        <v>2581.5</v>
      </c>
      <c r="I131" s="17">
        <v>2631</v>
      </c>
      <c r="J131" s="18">
        <f t="shared" si="8"/>
        <v>0.233971964391992</v>
      </c>
      <c r="K131" s="17">
        <v>0</v>
      </c>
      <c r="L131" s="17">
        <v>3561</v>
      </c>
      <c r="M131" s="17">
        <v>3516</v>
      </c>
      <c r="N131" s="78" t="s">
        <v>112</v>
      </c>
      <c r="O131" s="62"/>
    </row>
    <row r="132" spans="2:15" ht="20.100000000000001" customHeight="1">
      <c r="B132" s="14"/>
      <c r="C132" s="28"/>
      <c r="D132" s="16" t="s">
        <v>25</v>
      </c>
      <c r="E132" s="17">
        <f t="shared" si="7"/>
        <v>3086.5</v>
      </c>
      <c r="F132" s="17">
        <v>2798.5</v>
      </c>
      <c r="G132" s="17">
        <v>246</v>
      </c>
      <c r="H132" s="17">
        <v>16.5</v>
      </c>
      <c r="I132" s="17">
        <v>25.5</v>
      </c>
      <c r="J132" s="18">
        <f t="shared" si="8"/>
        <v>9.3309573951077265E-2</v>
      </c>
      <c r="K132" s="19">
        <v>0</v>
      </c>
      <c r="L132" s="17">
        <v>472.5</v>
      </c>
      <c r="M132" s="17">
        <v>335</v>
      </c>
      <c r="N132" s="78" t="s">
        <v>112</v>
      </c>
      <c r="O132" s="62"/>
    </row>
    <row r="133" spans="2:15" ht="20.100000000000001" customHeight="1">
      <c r="B133" s="14"/>
      <c r="C133" s="28"/>
      <c r="D133" s="16" t="s">
        <v>33</v>
      </c>
      <c r="E133" s="17">
        <f t="shared" si="7"/>
        <v>11122.5</v>
      </c>
      <c r="F133" s="17">
        <v>8304</v>
      </c>
      <c r="G133" s="17">
        <v>2310</v>
      </c>
      <c r="H133" s="17">
        <v>190.5</v>
      </c>
      <c r="I133" s="17">
        <v>318</v>
      </c>
      <c r="J133" s="18">
        <f t="shared" si="8"/>
        <v>0.25340525960890087</v>
      </c>
      <c r="K133" s="19">
        <v>15</v>
      </c>
      <c r="L133" s="17">
        <v>24</v>
      </c>
      <c r="M133" s="17">
        <v>572</v>
      </c>
      <c r="N133" s="78" t="s">
        <v>112</v>
      </c>
      <c r="O133" s="62"/>
    </row>
    <row r="134" spans="2:15" ht="20.100000000000001" customHeight="1">
      <c r="B134" s="14"/>
      <c r="C134" s="28"/>
      <c r="D134" s="16" t="s">
        <v>34</v>
      </c>
      <c r="E134" s="17">
        <f t="shared" si="7"/>
        <v>1219.5</v>
      </c>
      <c r="F134" s="17">
        <v>1047</v>
      </c>
      <c r="G134" s="17">
        <v>142.5</v>
      </c>
      <c r="H134" s="17">
        <v>30</v>
      </c>
      <c r="I134" s="17">
        <v>0</v>
      </c>
      <c r="J134" s="18">
        <f t="shared" si="8"/>
        <v>0.14145141451414514</v>
      </c>
      <c r="K134" s="19">
        <v>0</v>
      </c>
      <c r="L134" s="17">
        <v>61.5</v>
      </c>
      <c r="M134" s="17">
        <v>70.5</v>
      </c>
      <c r="N134" s="78" t="s">
        <v>112</v>
      </c>
      <c r="O134" s="62"/>
    </row>
    <row r="135" spans="2:15" ht="20.100000000000001" customHeight="1">
      <c r="B135" s="14"/>
      <c r="C135" s="32" t="s">
        <v>35</v>
      </c>
      <c r="D135" s="24" t="s">
        <v>36</v>
      </c>
      <c r="E135" s="35">
        <f t="shared" si="7"/>
        <v>6923.5</v>
      </c>
      <c r="F135" s="35">
        <v>6170.5</v>
      </c>
      <c r="G135" s="35">
        <v>607.5</v>
      </c>
      <c r="H135" s="35">
        <v>67.5</v>
      </c>
      <c r="I135" s="35">
        <v>78</v>
      </c>
      <c r="J135" s="26">
        <f t="shared" si="8"/>
        <v>0.10876002022098649</v>
      </c>
      <c r="K135" s="35">
        <v>0</v>
      </c>
      <c r="L135" s="35">
        <v>13.5</v>
      </c>
      <c r="M135" s="35">
        <v>616</v>
      </c>
      <c r="N135" s="79">
        <v>0</v>
      </c>
      <c r="O135" s="62"/>
    </row>
    <row r="136" spans="2:15" ht="20.100000000000001" customHeight="1">
      <c r="B136" s="14"/>
      <c r="C136" s="32"/>
      <c r="D136" s="34" t="s">
        <v>37</v>
      </c>
      <c r="E136" s="35">
        <f t="shared" si="7"/>
        <v>12052.5</v>
      </c>
      <c r="F136" s="35">
        <v>10477.5</v>
      </c>
      <c r="G136" s="35">
        <v>1290</v>
      </c>
      <c r="H136" s="35">
        <v>189</v>
      </c>
      <c r="I136" s="35">
        <v>96</v>
      </c>
      <c r="J136" s="26">
        <f t="shared" si="8"/>
        <v>0.13067828251400124</v>
      </c>
      <c r="K136" s="35">
        <v>0</v>
      </c>
      <c r="L136" s="35">
        <v>85.5</v>
      </c>
      <c r="M136" s="35">
        <v>782.5</v>
      </c>
      <c r="N136" s="79">
        <v>0</v>
      </c>
      <c r="O136" s="62"/>
    </row>
    <row r="137" spans="2:15" ht="20.100000000000001" customHeight="1">
      <c r="B137" s="14"/>
      <c r="C137" s="32"/>
      <c r="D137" s="34" t="s">
        <v>38</v>
      </c>
      <c r="E137" s="35">
        <f t="shared" si="7"/>
        <v>915.5</v>
      </c>
      <c r="F137" s="35">
        <v>770</v>
      </c>
      <c r="G137" s="35">
        <v>91.5</v>
      </c>
      <c r="H137" s="35">
        <v>33</v>
      </c>
      <c r="I137" s="35">
        <v>21</v>
      </c>
      <c r="J137" s="26">
        <f t="shared" si="8"/>
        <v>0.15892954669579465</v>
      </c>
      <c r="K137" s="35">
        <v>0</v>
      </c>
      <c r="L137" s="35">
        <v>9</v>
      </c>
      <c r="M137" s="35">
        <v>177</v>
      </c>
      <c r="N137" s="79">
        <v>0</v>
      </c>
      <c r="O137" s="62"/>
    </row>
    <row r="138" spans="2:15" ht="20.100000000000001" customHeight="1">
      <c r="B138" s="14"/>
      <c r="C138" s="32"/>
      <c r="D138" s="34" t="s">
        <v>39</v>
      </c>
      <c r="E138" s="35">
        <f t="shared" si="7"/>
        <v>822.5</v>
      </c>
      <c r="F138" s="35">
        <v>642.5</v>
      </c>
      <c r="G138" s="35">
        <v>148.5</v>
      </c>
      <c r="H138" s="35">
        <v>4.5</v>
      </c>
      <c r="I138" s="35">
        <v>27</v>
      </c>
      <c r="J138" s="26">
        <f t="shared" si="8"/>
        <v>0.21884498480243161</v>
      </c>
      <c r="K138" s="35">
        <v>0</v>
      </c>
      <c r="L138" s="35">
        <v>0</v>
      </c>
      <c r="M138" s="35">
        <v>67</v>
      </c>
      <c r="N138" s="79">
        <v>0</v>
      </c>
      <c r="O138" s="62"/>
    </row>
    <row r="139" spans="2:15" ht="20.100000000000001" customHeight="1">
      <c r="B139" s="14"/>
      <c r="C139" s="32"/>
      <c r="D139" s="24" t="s">
        <v>40</v>
      </c>
      <c r="E139" s="35">
        <f t="shared" si="7"/>
        <v>3904.5</v>
      </c>
      <c r="F139" s="35">
        <v>3313.5</v>
      </c>
      <c r="G139" s="35">
        <v>487.5</v>
      </c>
      <c r="H139" s="35">
        <v>27</v>
      </c>
      <c r="I139" s="35">
        <v>76.5</v>
      </c>
      <c r="J139" s="26">
        <f t="shared" si="8"/>
        <v>0.15136381098732232</v>
      </c>
      <c r="K139" s="35">
        <v>0</v>
      </c>
      <c r="L139" s="35">
        <v>0</v>
      </c>
      <c r="M139" s="35">
        <v>206.5</v>
      </c>
      <c r="N139" s="79" t="s">
        <v>112</v>
      </c>
      <c r="O139" s="62"/>
    </row>
    <row r="140" spans="2:15" ht="20.100000000000001" customHeight="1">
      <c r="B140" s="14"/>
      <c r="C140" s="28" t="s">
        <v>41</v>
      </c>
      <c r="D140" s="16" t="s">
        <v>42</v>
      </c>
      <c r="E140" s="17">
        <f t="shared" si="7"/>
        <v>38857</v>
      </c>
      <c r="F140" s="17">
        <v>26918.5</v>
      </c>
      <c r="G140" s="17">
        <v>8815.5</v>
      </c>
      <c r="H140" s="17">
        <v>1741.5</v>
      </c>
      <c r="I140" s="17">
        <v>1381.5</v>
      </c>
      <c r="J140" s="18">
        <f t="shared" si="8"/>
        <v>0.30724193838947939</v>
      </c>
      <c r="K140" s="19">
        <v>0</v>
      </c>
      <c r="L140" s="19">
        <v>57</v>
      </c>
      <c r="M140" s="19">
        <v>1325</v>
      </c>
      <c r="N140" s="78" t="s">
        <v>112</v>
      </c>
      <c r="O140" s="62"/>
    </row>
    <row r="141" spans="2:15" ht="20.100000000000001" customHeight="1">
      <c r="B141" s="14"/>
      <c r="C141" s="28"/>
      <c r="D141" s="16" t="s">
        <v>43</v>
      </c>
      <c r="E141" s="17">
        <f t="shared" si="7"/>
        <v>7247.5</v>
      </c>
      <c r="F141" s="17">
        <v>4571.5</v>
      </c>
      <c r="G141" s="17">
        <v>1920</v>
      </c>
      <c r="H141" s="17">
        <v>406.5</v>
      </c>
      <c r="I141" s="17">
        <v>349.5</v>
      </c>
      <c r="J141" s="18">
        <f t="shared" si="8"/>
        <v>0.36923076923076925</v>
      </c>
      <c r="K141" s="19">
        <v>0</v>
      </c>
      <c r="L141" s="19">
        <v>0</v>
      </c>
      <c r="M141" s="19">
        <v>651</v>
      </c>
      <c r="N141" s="78" t="s">
        <v>112</v>
      </c>
      <c r="O141" s="62"/>
    </row>
    <row r="142" spans="2:15" ht="20.100000000000001" customHeight="1">
      <c r="B142" s="14"/>
      <c r="C142" s="28"/>
      <c r="D142" s="16" t="s">
        <v>115</v>
      </c>
      <c r="E142" s="17">
        <f t="shared" si="7"/>
        <v>7511</v>
      </c>
      <c r="F142" s="17">
        <v>4640</v>
      </c>
      <c r="G142" s="17">
        <v>2076</v>
      </c>
      <c r="H142" s="17">
        <v>459</v>
      </c>
      <c r="I142" s="17">
        <v>336</v>
      </c>
      <c r="J142" s="18">
        <f t="shared" si="8"/>
        <v>0.38223938223938225</v>
      </c>
      <c r="K142" s="19">
        <v>0</v>
      </c>
      <c r="L142" s="19">
        <v>7.5</v>
      </c>
      <c r="M142" s="19">
        <v>374.5</v>
      </c>
      <c r="N142" s="78" t="s">
        <v>112</v>
      </c>
      <c r="O142" s="62"/>
    </row>
    <row r="143" spans="2:15" ht="20.100000000000001" customHeight="1">
      <c r="B143" s="14"/>
      <c r="C143" s="32" t="s">
        <v>45</v>
      </c>
      <c r="D143" s="24" t="s">
        <v>46</v>
      </c>
      <c r="E143" s="25">
        <f t="shared" si="7"/>
        <v>1851</v>
      </c>
      <c r="F143" s="25">
        <v>1204.5</v>
      </c>
      <c r="G143" s="25">
        <v>418.5</v>
      </c>
      <c r="H143" s="25">
        <v>123</v>
      </c>
      <c r="I143" s="25">
        <v>105</v>
      </c>
      <c r="J143" s="26">
        <f t="shared" si="8"/>
        <v>0.34927066450567262</v>
      </c>
      <c r="K143" s="35">
        <v>0</v>
      </c>
      <c r="L143" s="25">
        <v>2380.5</v>
      </c>
      <c r="M143" s="25">
        <v>131</v>
      </c>
      <c r="N143" s="79" t="s">
        <v>112</v>
      </c>
      <c r="O143" s="62"/>
    </row>
    <row r="144" spans="2:15" ht="20.100000000000001" customHeight="1">
      <c r="B144" s="14"/>
      <c r="C144" s="32"/>
      <c r="D144" s="24" t="s">
        <v>47</v>
      </c>
      <c r="E144" s="25">
        <f t="shared" si="7"/>
        <v>3890.5</v>
      </c>
      <c r="F144" s="25">
        <v>3340</v>
      </c>
      <c r="G144" s="25">
        <v>465</v>
      </c>
      <c r="H144" s="25">
        <v>49.5</v>
      </c>
      <c r="I144" s="25">
        <v>36</v>
      </c>
      <c r="J144" s="26">
        <f t="shared" si="8"/>
        <v>0.1414985220408688</v>
      </c>
      <c r="K144" s="35">
        <v>75</v>
      </c>
      <c r="L144" s="25">
        <v>105</v>
      </c>
      <c r="M144" s="25">
        <v>438.25</v>
      </c>
      <c r="N144" s="79" t="s">
        <v>112</v>
      </c>
      <c r="O144" s="62"/>
    </row>
    <row r="145" spans="2:15" ht="20.100000000000001" customHeight="1">
      <c r="B145" s="14"/>
      <c r="C145" s="32"/>
      <c r="D145" s="24" t="s">
        <v>48</v>
      </c>
      <c r="E145" s="25">
        <f t="shared" si="7"/>
        <v>1594.5</v>
      </c>
      <c r="F145" s="25">
        <v>1381.5</v>
      </c>
      <c r="G145" s="25">
        <v>120</v>
      </c>
      <c r="H145" s="25">
        <v>34.5</v>
      </c>
      <c r="I145" s="25">
        <v>58.5</v>
      </c>
      <c r="J145" s="26">
        <f t="shared" si="8"/>
        <v>0.13358419567262464</v>
      </c>
      <c r="K145" s="35">
        <v>0</v>
      </c>
      <c r="L145" s="35">
        <v>9</v>
      </c>
      <c r="M145" s="25">
        <v>102.5</v>
      </c>
      <c r="N145" s="79" t="s">
        <v>112</v>
      </c>
      <c r="O145" s="62"/>
    </row>
    <row r="146" spans="2:15" ht="20.100000000000001" customHeight="1">
      <c r="B146" s="14"/>
      <c r="C146" s="32"/>
      <c r="D146" s="24" t="s">
        <v>49</v>
      </c>
      <c r="E146" s="25">
        <f t="shared" si="7"/>
        <v>358.5</v>
      </c>
      <c r="F146" s="25">
        <v>271.5</v>
      </c>
      <c r="G146" s="25">
        <v>72</v>
      </c>
      <c r="H146" s="25">
        <v>15</v>
      </c>
      <c r="I146" s="25">
        <v>0</v>
      </c>
      <c r="J146" s="26">
        <f t="shared" si="8"/>
        <v>0.24267782426778242</v>
      </c>
      <c r="K146" s="25">
        <v>0</v>
      </c>
      <c r="L146" s="35">
        <v>0</v>
      </c>
      <c r="M146" s="25">
        <v>38.25</v>
      </c>
      <c r="N146" s="79" t="s">
        <v>112</v>
      </c>
      <c r="O146" s="62"/>
    </row>
    <row r="147" spans="2:15" ht="20.100000000000001" customHeight="1">
      <c r="B147" s="14"/>
      <c r="C147" s="32"/>
      <c r="D147" s="24" t="s">
        <v>116</v>
      </c>
      <c r="E147" s="25">
        <f t="shared" si="7"/>
        <v>6396</v>
      </c>
      <c r="F147" s="25">
        <v>4200</v>
      </c>
      <c r="G147" s="25">
        <v>1453.5</v>
      </c>
      <c r="H147" s="25">
        <v>306</v>
      </c>
      <c r="I147" s="25">
        <v>436.5</v>
      </c>
      <c r="J147" s="26">
        <f t="shared" si="8"/>
        <v>0.34333958724202629</v>
      </c>
      <c r="K147" s="35">
        <v>0</v>
      </c>
      <c r="L147" s="25">
        <v>1075.5</v>
      </c>
      <c r="M147" s="25">
        <v>349.25</v>
      </c>
      <c r="N147" s="79" t="s">
        <v>112</v>
      </c>
      <c r="O147" s="62"/>
    </row>
    <row r="148" spans="2:15" ht="20.100000000000001" customHeight="1">
      <c r="B148" s="14"/>
      <c r="C148" s="16" t="s">
        <v>51</v>
      </c>
      <c r="D148" s="16" t="s">
        <v>21</v>
      </c>
      <c r="E148" s="17">
        <f t="shared" si="7"/>
        <v>26442.5</v>
      </c>
      <c r="F148" s="17">
        <v>21974</v>
      </c>
      <c r="G148" s="17">
        <v>3160.5</v>
      </c>
      <c r="H148" s="17">
        <v>710</v>
      </c>
      <c r="I148" s="17">
        <v>598</v>
      </c>
      <c r="J148" s="18">
        <f t="shared" si="8"/>
        <v>0.16898931644133497</v>
      </c>
      <c r="K148" s="17">
        <v>856</v>
      </c>
      <c r="L148" s="17">
        <v>2001.5</v>
      </c>
      <c r="M148" s="17">
        <v>2429</v>
      </c>
      <c r="N148" s="78" t="s">
        <v>112</v>
      </c>
      <c r="O148" s="62"/>
    </row>
    <row r="149" spans="2:15" ht="20.100000000000001" customHeight="1">
      <c r="B149" s="14"/>
      <c r="C149" s="29" t="s">
        <v>52</v>
      </c>
      <c r="D149" s="24" t="s">
        <v>53</v>
      </c>
      <c r="E149" s="25">
        <f t="shared" si="7"/>
        <v>4864.8</v>
      </c>
      <c r="F149" s="25">
        <v>3543.55</v>
      </c>
      <c r="G149" s="25">
        <v>790.5</v>
      </c>
      <c r="H149" s="25">
        <v>368.75</v>
      </c>
      <c r="I149" s="25">
        <v>162</v>
      </c>
      <c r="J149" s="26">
        <f t="shared" si="8"/>
        <v>0.27159389902976483</v>
      </c>
      <c r="K149" s="35">
        <v>0</v>
      </c>
      <c r="L149" s="25">
        <v>149.75</v>
      </c>
      <c r="M149" s="25">
        <v>328.5</v>
      </c>
      <c r="N149" s="79" t="s">
        <v>112</v>
      </c>
      <c r="O149" s="62"/>
    </row>
    <row r="150" spans="2:15" ht="20.100000000000001" customHeight="1">
      <c r="B150" s="14"/>
      <c r="C150" s="30"/>
      <c r="D150" s="24" t="s">
        <v>54</v>
      </c>
      <c r="E150" s="25">
        <f t="shared" si="7"/>
        <v>4729.7</v>
      </c>
      <c r="F150" s="25">
        <v>3273.2</v>
      </c>
      <c r="G150" s="25">
        <v>892.5</v>
      </c>
      <c r="H150" s="25">
        <v>288</v>
      </c>
      <c r="I150" s="25">
        <v>276</v>
      </c>
      <c r="J150" s="26">
        <f t="shared" si="8"/>
        <v>0.30794764995665685</v>
      </c>
      <c r="K150" s="25">
        <v>0</v>
      </c>
      <c r="L150" s="25">
        <v>0</v>
      </c>
      <c r="M150" s="25">
        <v>611.5</v>
      </c>
      <c r="N150" s="79" t="s">
        <v>112</v>
      </c>
      <c r="O150" s="62"/>
    </row>
    <row r="151" spans="2:15" ht="20.100000000000001" customHeight="1">
      <c r="B151" s="14"/>
      <c r="C151" s="30"/>
      <c r="D151" s="24" t="s">
        <v>55</v>
      </c>
      <c r="E151" s="25">
        <f t="shared" si="7"/>
        <v>2854</v>
      </c>
      <c r="F151" s="25">
        <v>2615.5</v>
      </c>
      <c r="G151" s="25">
        <v>184.5</v>
      </c>
      <c r="H151" s="25">
        <v>54</v>
      </c>
      <c r="I151" s="25">
        <v>0</v>
      </c>
      <c r="J151" s="26">
        <f t="shared" si="8"/>
        <v>8.3566923615977576E-2</v>
      </c>
      <c r="K151" s="25">
        <v>0</v>
      </c>
      <c r="L151" s="35">
        <v>0</v>
      </c>
      <c r="M151" s="25">
        <v>293</v>
      </c>
      <c r="N151" s="79" t="s">
        <v>112</v>
      </c>
      <c r="O151" s="62"/>
    </row>
    <row r="152" spans="2:15" ht="20.100000000000001" customHeight="1">
      <c r="B152" s="14"/>
      <c r="C152" s="30"/>
      <c r="D152" s="24" t="s">
        <v>56</v>
      </c>
      <c r="E152" s="25">
        <f t="shared" si="7"/>
        <v>8319.5499999999993</v>
      </c>
      <c r="F152" s="25">
        <v>6995.05</v>
      </c>
      <c r="G152" s="25">
        <v>987</v>
      </c>
      <c r="H152" s="25">
        <v>165</v>
      </c>
      <c r="I152" s="25">
        <v>172.5</v>
      </c>
      <c r="J152" s="26">
        <f t="shared" si="8"/>
        <v>0.15920332229507608</v>
      </c>
      <c r="K152" s="35">
        <v>0</v>
      </c>
      <c r="L152" s="25">
        <v>79.5</v>
      </c>
      <c r="M152" s="25">
        <v>494.35</v>
      </c>
      <c r="N152" s="79" t="s">
        <v>112</v>
      </c>
      <c r="O152" s="62"/>
    </row>
    <row r="153" spans="2:15" ht="29.25" customHeight="1">
      <c r="B153" s="14"/>
      <c r="C153" s="30"/>
      <c r="D153" s="36" t="s">
        <v>57</v>
      </c>
      <c r="E153" s="25">
        <f t="shared" si="7"/>
        <v>594.30000000000007</v>
      </c>
      <c r="F153" s="25">
        <f>125.7+444.6</f>
        <v>570.30000000000007</v>
      </c>
      <c r="G153" s="25">
        <v>18</v>
      </c>
      <c r="H153" s="35">
        <v>6</v>
      </c>
      <c r="I153" s="35">
        <v>0</v>
      </c>
      <c r="J153" s="26">
        <f t="shared" si="8"/>
        <v>4.0383644623927302E-2</v>
      </c>
      <c r="K153" s="35">
        <v>0</v>
      </c>
      <c r="L153" s="35">
        <v>0</v>
      </c>
      <c r="M153" s="35">
        <v>12</v>
      </c>
      <c r="N153" s="79" t="s">
        <v>112</v>
      </c>
      <c r="O153" s="62"/>
    </row>
    <row r="154" spans="2:15" ht="19.5" customHeight="1">
      <c r="B154" s="14"/>
      <c r="C154" s="30"/>
      <c r="D154" s="36" t="s">
        <v>58</v>
      </c>
      <c r="E154" s="25">
        <f t="shared" si="7"/>
        <v>3090</v>
      </c>
      <c r="F154" s="25">
        <v>2400</v>
      </c>
      <c r="G154" s="25">
        <v>690</v>
      </c>
      <c r="H154" s="35">
        <v>0</v>
      </c>
      <c r="I154" s="35">
        <v>0</v>
      </c>
      <c r="J154" s="26">
        <f t="shared" si="8"/>
        <v>0.22330097087378642</v>
      </c>
      <c r="K154" s="35">
        <v>0</v>
      </c>
      <c r="L154" s="35">
        <v>72</v>
      </c>
      <c r="M154" s="35">
        <v>126</v>
      </c>
      <c r="N154" s="79" t="s">
        <v>112</v>
      </c>
      <c r="O154" s="62"/>
    </row>
    <row r="155" spans="2:15" ht="19.5" customHeight="1">
      <c r="B155" s="14"/>
      <c r="C155" s="31"/>
      <c r="D155" s="36" t="s">
        <v>59</v>
      </c>
      <c r="E155" s="25">
        <f t="shared" si="7"/>
        <v>1584</v>
      </c>
      <c r="F155" s="25">
        <v>1284</v>
      </c>
      <c r="G155" s="25">
        <v>300</v>
      </c>
      <c r="H155" s="35">
        <v>0</v>
      </c>
      <c r="I155" s="35">
        <v>0</v>
      </c>
      <c r="J155" s="26">
        <f t="shared" si="8"/>
        <v>0.18939393939393939</v>
      </c>
      <c r="K155" s="35">
        <v>0</v>
      </c>
      <c r="L155" s="35">
        <v>24</v>
      </c>
      <c r="M155" s="35">
        <v>96</v>
      </c>
      <c r="N155" s="79" t="s">
        <v>112</v>
      </c>
      <c r="O155" s="62"/>
    </row>
    <row r="156" spans="2:15" ht="20.100000000000001" customHeight="1">
      <c r="B156" s="14"/>
      <c r="C156" s="15" t="s">
        <v>60</v>
      </c>
      <c r="D156" s="16" t="s">
        <v>61</v>
      </c>
      <c r="E156" s="17">
        <f t="shared" si="7"/>
        <v>2190</v>
      </c>
      <c r="F156" s="17">
        <v>909</v>
      </c>
      <c r="G156" s="17">
        <v>496.5</v>
      </c>
      <c r="H156" s="17">
        <v>294</v>
      </c>
      <c r="I156" s="17">
        <v>490.5</v>
      </c>
      <c r="J156" s="18">
        <f t="shared" si="8"/>
        <v>0.58493150684931505</v>
      </c>
      <c r="K156" s="17">
        <v>0</v>
      </c>
      <c r="L156" s="17">
        <v>0</v>
      </c>
      <c r="M156" s="17">
        <v>221</v>
      </c>
      <c r="N156" s="78" t="s">
        <v>112</v>
      </c>
      <c r="O156" s="62"/>
    </row>
    <row r="157" spans="2:15" ht="20.100000000000001" customHeight="1">
      <c r="B157" s="14"/>
      <c r="C157" s="22"/>
      <c r="D157" s="16" t="s">
        <v>62</v>
      </c>
      <c r="E157" s="17">
        <f t="shared" si="7"/>
        <v>6345</v>
      </c>
      <c r="F157" s="17">
        <v>3957</v>
      </c>
      <c r="G157" s="17">
        <v>1917</v>
      </c>
      <c r="H157" s="17">
        <v>256.5</v>
      </c>
      <c r="I157" s="17">
        <v>214.5</v>
      </c>
      <c r="J157" s="18">
        <f t="shared" si="8"/>
        <v>0.37635933806146571</v>
      </c>
      <c r="K157" s="19">
        <v>222</v>
      </c>
      <c r="L157" s="17">
        <v>57</v>
      </c>
      <c r="M157" s="17">
        <v>731</v>
      </c>
      <c r="N157" s="78" t="s">
        <v>112</v>
      </c>
      <c r="O157" s="62"/>
    </row>
    <row r="158" spans="2:15" ht="20.100000000000001" customHeight="1">
      <c r="B158" s="14"/>
      <c r="C158" s="22"/>
      <c r="D158" s="16" t="s">
        <v>117</v>
      </c>
      <c r="E158" s="17">
        <f t="shared" si="7"/>
        <v>2376</v>
      </c>
      <c r="F158" s="17">
        <v>2205</v>
      </c>
      <c r="G158" s="17">
        <v>94.5</v>
      </c>
      <c r="H158" s="17">
        <v>52.5</v>
      </c>
      <c r="I158" s="17">
        <v>24</v>
      </c>
      <c r="J158" s="18">
        <f t="shared" si="8"/>
        <v>7.1969696969696975E-2</v>
      </c>
      <c r="K158" s="19">
        <v>0</v>
      </c>
      <c r="L158" s="19">
        <v>0</v>
      </c>
      <c r="M158" s="17">
        <v>206.5</v>
      </c>
      <c r="N158" s="78" t="s">
        <v>112</v>
      </c>
      <c r="O158" s="62"/>
    </row>
    <row r="159" spans="2:15" ht="20.100000000000001" customHeight="1">
      <c r="B159" s="14"/>
      <c r="C159" s="23"/>
      <c r="D159" s="16" t="s">
        <v>64</v>
      </c>
      <c r="E159" s="17">
        <f t="shared" si="7"/>
        <v>53133.5</v>
      </c>
      <c r="F159" s="17">
        <v>43931</v>
      </c>
      <c r="G159" s="17">
        <v>9202.5</v>
      </c>
      <c r="H159" s="17">
        <v>0</v>
      </c>
      <c r="I159" s="17">
        <v>0</v>
      </c>
      <c r="J159" s="18">
        <f t="shared" si="8"/>
        <v>0.17319581808087176</v>
      </c>
      <c r="K159" s="19">
        <v>0</v>
      </c>
      <c r="L159" s="19">
        <v>720</v>
      </c>
      <c r="M159" s="17">
        <v>4752</v>
      </c>
      <c r="N159" s="78" t="s">
        <v>112</v>
      </c>
      <c r="O159" s="62"/>
    </row>
    <row r="160" spans="2:15" ht="20.100000000000001" customHeight="1">
      <c r="B160" s="14"/>
      <c r="C160" s="29" t="s">
        <v>65</v>
      </c>
      <c r="D160" s="24" t="s">
        <v>66</v>
      </c>
      <c r="E160" s="25">
        <f t="shared" si="7"/>
        <v>502.5</v>
      </c>
      <c r="F160" s="25">
        <v>343.5</v>
      </c>
      <c r="G160" s="25">
        <v>96</v>
      </c>
      <c r="H160" s="25">
        <v>25.5</v>
      </c>
      <c r="I160" s="25">
        <v>37.5</v>
      </c>
      <c r="J160" s="26">
        <f t="shared" si="8"/>
        <v>0.31641791044776119</v>
      </c>
      <c r="K160" s="25">
        <v>0</v>
      </c>
      <c r="L160" s="25">
        <v>0</v>
      </c>
      <c r="M160" s="25">
        <v>63</v>
      </c>
      <c r="N160" s="79" t="s">
        <v>112</v>
      </c>
      <c r="O160" s="62"/>
    </row>
    <row r="161" spans="2:15" ht="20.100000000000001" customHeight="1">
      <c r="B161" s="14"/>
      <c r="C161" s="30"/>
      <c r="D161" s="24" t="s">
        <v>67</v>
      </c>
      <c r="E161" s="25">
        <f t="shared" si="7"/>
        <v>5536</v>
      </c>
      <c r="F161" s="25">
        <v>4568.5</v>
      </c>
      <c r="G161" s="25">
        <v>618</v>
      </c>
      <c r="H161" s="25">
        <v>204</v>
      </c>
      <c r="I161" s="25">
        <v>145.5</v>
      </c>
      <c r="J161" s="26">
        <f t="shared" si="8"/>
        <v>0.17476517341040462</v>
      </c>
      <c r="K161" s="25">
        <v>6</v>
      </c>
      <c r="L161" s="25">
        <v>0</v>
      </c>
      <c r="M161" s="25">
        <v>650</v>
      </c>
      <c r="N161" s="79" t="s">
        <v>112</v>
      </c>
      <c r="O161" s="62"/>
    </row>
    <row r="162" spans="2:15" ht="20.100000000000001" customHeight="1">
      <c r="B162" s="14"/>
      <c r="C162" s="30"/>
      <c r="D162" s="24" t="s">
        <v>68</v>
      </c>
      <c r="E162" s="25">
        <f t="shared" si="7"/>
        <v>1329</v>
      </c>
      <c r="F162" s="25">
        <v>846</v>
      </c>
      <c r="G162" s="25">
        <v>190.5</v>
      </c>
      <c r="H162" s="25">
        <v>145.5</v>
      </c>
      <c r="I162" s="25">
        <v>147</v>
      </c>
      <c r="J162" s="26">
        <f t="shared" si="8"/>
        <v>0.36343115124153497</v>
      </c>
      <c r="K162" s="35">
        <v>0</v>
      </c>
      <c r="L162" s="25">
        <v>0</v>
      </c>
      <c r="M162" s="25">
        <v>77.5</v>
      </c>
      <c r="N162" s="79" t="s">
        <v>112</v>
      </c>
      <c r="O162" s="62"/>
    </row>
    <row r="163" spans="2:15" ht="20.100000000000001" customHeight="1">
      <c r="B163" s="14"/>
      <c r="C163" s="30"/>
      <c r="D163" s="24" t="s">
        <v>69</v>
      </c>
      <c r="E163" s="25">
        <f t="shared" si="7"/>
        <v>5573</v>
      </c>
      <c r="F163" s="25">
        <v>4124</v>
      </c>
      <c r="G163" s="25">
        <v>858</v>
      </c>
      <c r="H163" s="25">
        <v>372</v>
      </c>
      <c r="I163" s="25">
        <v>219</v>
      </c>
      <c r="J163" s="26">
        <f t="shared" si="8"/>
        <v>0.26000358873138346</v>
      </c>
      <c r="K163" s="25">
        <v>0</v>
      </c>
      <c r="L163" s="25">
        <v>4.5</v>
      </c>
      <c r="M163" s="25">
        <v>500.5</v>
      </c>
      <c r="N163" s="79" t="s">
        <v>112</v>
      </c>
      <c r="O163" s="62"/>
    </row>
    <row r="164" spans="2:15" ht="20.100000000000001" customHeight="1">
      <c r="B164" s="14"/>
      <c r="C164" s="30"/>
      <c r="D164" s="24" t="s">
        <v>70</v>
      </c>
      <c r="E164" s="25">
        <f t="shared" si="7"/>
        <v>4467</v>
      </c>
      <c r="F164" s="25">
        <v>3369</v>
      </c>
      <c r="G164" s="25">
        <v>477</v>
      </c>
      <c r="H164" s="25">
        <v>373.5</v>
      </c>
      <c r="I164" s="25">
        <v>247.5</v>
      </c>
      <c r="J164" s="26">
        <f t="shared" si="8"/>
        <v>0.24580255204835461</v>
      </c>
      <c r="K164" s="25">
        <v>0</v>
      </c>
      <c r="L164" s="25">
        <v>0</v>
      </c>
      <c r="M164" s="25">
        <v>623</v>
      </c>
      <c r="N164" s="79" t="s">
        <v>112</v>
      </c>
      <c r="O164" s="62"/>
    </row>
    <row r="165" spans="2:15" ht="20.100000000000001" customHeight="1">
      <c r="B165" s="14"/>
      <c r="C165" s="30"/>
      <c r="D165" s="24" t="s">
        <v>118</v>
      </c>
      <c r="E165" s="25">
        <f t="shared" si="7"/>
        <v>3712.5</v>
      </c>
      <c r="F165" s="25">
        <v>3124.5</v>
      </c>
      <c r="G165" s="25">
        <v>403.5</v>
      </c>
      <c r="H165" s="25">
        <v>145.5</v>
      </c>
      <c r="I165" s="25">
        <v>39</v>
      </c>
      <c r="J165" s="26">
        <f t="shared" si="8"/>
        <v>0.15838383838383838</v>
      </c>
      <c r="K165" s="25">
        <v>19.5</v>
      </c>
      <c r="L165" s="25">
        <v>0</v>
      </c>
      <c r="M165" s="25">
        <v>476</v>
      </c>
      <c r="N165" s="79" t="s">
        <v>112</v>
      </c>
      <c r="O165" s="62"/>
    </row>
    <row r="166" spans="2:15" ht="20.100000000000001" customHeight="1">
      <c r="B166" s="14"/>
      <c r="C166" s="30"/>
      <c r="D166" s="24" t="s">
        <v>72</v>
      </c>
      <c r="E166" s="25">
        <f t="shared" si="7"/>
        <v>2946</v>
      </c>
      <c r="F166" s="25">
        <v>2946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12</v>
      </c>
      <c r="N166" s="79" t="s">
        <v>112</v>
      </c>
      <c r="O166" s="62"/>
    </row>
    <row r="167" spans="2:15" ht="20.100000000000001" customHeight="1">
      <c r="B167" s="14"/>
      <c r="C167" s="30"/>
      <c r="D167" s="24" t="s">
        <v>30</v>
      </c>
      <c r="E167" s="25">
        <f t="shared" si="7"/>
        <v>1626</v>
      </c>
      <c r="F167" s="25">
        <v>1626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79" t="s">
        <v>112</v>
      </c>
      <c r="O167" s="62"/>
    </row>
    <row r="168" spans="2:15" ht="20.100000000000001" customHeight="1">
      <c r="B168" s="14"/>
      <c r="C168" s="30"/>
      <c r="D168" s="24" t="s">
        <v>73</v>
      </c>
      <c r="E168" s="25">
        <f t="shared" si="7"/>
        <v>18</v>
      </c>
      <c r="F168" s="25">
        <v>18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79" t="s">
        <v>112</v>
      </c>
      <c r="O168" s="62"/>
    </row>
    <row r="169" spans="2:15" ht="20.100000000000001" customHeight="1">
      <c r="B169" s="14"/>
      <c r="C169" s="30"/>
      <c r="D169" s="24" t="s">
        <v>74</v>
      </c>
      <c r="E169" s="25">
        <f t="shared" si="7"/>
        <v>336</v>
      </c>
      <c r="F169" s="25">
        <v>336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79" t="s">
        <v>112</v>
      </c>
      <c r="O169" s="62"/>
    </row>
    <row r="170" spans="2:15" ht="20.100000000000001" customHeight="1">
      <c r="B170" s="14"/>
      <c r="C170" s="30"/>
      <c r="D170" s="24" t="s">
        <v>75</v>
      </c>
      <c r="E170" s="25">
        <f t="shared" si="7"/>
        <v>438</v>
      </c>
      <c r="F170" s="25">
        <v>438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24</v>
      </c>
      <c r="M170" s="25">
        <v>0</v>
      </c>
      <c r="N170" s="79" t="s">
        <v>112</v>
      </c>
      <c r="O170" s="62"/>
    </row>
    <row r="171" spans="2:15" ht="20.100000000000001" customHeight="1">
      <c r="B171" s="14"/>
      <c r="C171" s="30"/>
      <c r="D171" s="24" t="s">
        <v>76</v>
      </c>
      <c r="E171" s="25">
        <f t="shared" si="7"/>
        <v>564</v>
      </c>
      <c r="F171" s="25">
        <v>564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42</v>
      </c>
      <c r="N171" s="79" t="s">
        <v>112</v>
      </c>
      <c r="O171" s="62"/>
    </row>
    <row r="172" spans="2:15" ht="20.100000000000001" customHeight="1">
      <c r="B172" s="14"/>
      <c r="C172" s="31"/>
      <c r="D172" s="24" t="s">
        <v>77</v>
      </c>
      <c r="E172" s="25">
        <f t="shared" si="7"/>
        <v>174</v>
      </c>
      <c r="F172" s="25">
        <v>174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79" t="s">
        <v>112</v>
      </c>
      <c r="O172" s="62"/>
    </row>
    <row r="173" spans="2:15" ht="20.100000000000001" customHeight="1">
      <c r="B173" s="14"/>
      <c r="C173" s="15" t="s">
        <v>78</v>
      </c>
      <c r="D173" s="16" t="s">
        <v>67</v>
      </c>
      <c r="E173" s="17">
        <f t="shared" si="7"/>
        <v>6711.5</v>
      </c>
      <c r="F173" s="17">
        <v>5030</v>
      </c>
      <c r="G173" s="17">
        <v>802.5</v>
      </c>
      <c r="H173" s="17">
        <v>372</v>
      </c>
      <c r="I173" s="17">
        <v>507</v>
      </c>
      <c r="J173" s="18">
        <f t="shared" si="8"/>
        <v>0.25054011770841095</v>
      </c>
      <c r="K173" s="19">
        <v>0</v>
      </c>
      <c r="L173" s="17">
        <v>0</v>
      </c>
      <c r="M173" s="17">
        <v>294.5</v>
      </c>
      <c r="N173" s="78" t="s">
        <v>112</v>
      </c>
      <c r="O173" s="62"/>
    </row>
    <row r="174" spans="2:15" ht="20.100000000000001" customHeight="1">
      <c r="B174" s="14"/>
      <c r="C174" s="22"/>
      <c r="D174" s="16" t="s">
        <v>68</v>
      </c>
      <c r="E174" s="17">
        <f t="shared" si="7"/>
        <v>1167</v>
      </c>
      <c r="F174" s="17">
        <v>1007.5</v>
      </c>
      <c r="G174" s="17">
        <v>77</v>
      </c>
      <c r="H174" s="17">
        <v>42</v>
      </c>
      <c r="I174" s="17">
        <v>40.5</v>
      </c>
      <c r="J174" s="18">
        <f t="shared" si="8"/>
        <v>0.13667523564695802</v>
      </c>
      <c r="K174" s="19">
        <v>0</v>
      </c>
      <c r="L174" s="17">
        <v>0</v>
      </c>
      <c r="M174" s="17">
        <v>210</v>
      </c>
      <c r="N174" s="78" t="s">
        <v>112</v>
      </c>
      <c r="O174" s="62"/>
    </row>
    <row r="175" spans="2:15" ht="20.100000000000001" customHeight="1">
      <c r="B175" s="14"/>
      <c r="C175" s="22"/>
      <c r="D175" s="16" t="s">
        <v>69</v>
      </c>
      <c r="E175" s="17">
        <f t="shared" si="7"/>
        <v>2006.5</v>
      </c>
      <c r="F175" s="17">
        <v>1520.5</v>
      </c>
      <c r="G175" s="17">
        <v>240</v>
      </c>
      <c r="H175" s="17">
        <v>91.5</v>
      </c>
      <c r="I175" s="17">
        <v>154.5</v>
      </c>
      <c r="J175" s="18">
        <f t="shared" si="8"/>
        <v>0.24221280837278844</v>
      </c>
      <c r="K175" s="19">
        <v>0</v>
      </c>
      <c r="L175" s="17">
        <v>0</v>
      </c>
      <c r="M175" s="17">
        <v>67.5</v>
      </c>
      <c r="N175" s="78" t="s">
        <v>112</v>
      </c>
      <c r="O175" s="62"/>
    </row>
    <row r="176" spans="2:15" ht="20.100000000000001" customHeight="1">
      <c r="B176" s="14"/>
      <c r="C176" s="22"/>
      <c r="D176" s="16" t="s">
        <v>79</v>
      </c>
      <c r="E176" s="17">
        <f t="shared" si="7"/>
        <v>1606.5</v>
      </c>
      <c r="F176" s="17">
        <v>1243.5</v>
      </c>
      <c r="G176" s="17">
        <v>214.5</v>
      </c>
      <c r="H176" s="17">
        <v>87</v>
      </c>
      <c r="I176" s="17">
        <v>61.5</v>
      </c>
      <c r="J176" s="18">
        <f t="shared" si="8"/>
        <v>0.22595704948646125</v>
      </c>
      <c r="K176" s="19">
        <v>0</v>
      </c>
      <c r="L176" s="17">
        <v>0</v>
      </c>
      <c r="M176" s="17">
        <v>155.5</v>
      </c>
      <c r="N176" s="78" t="s">
        <v>112</v>
      </c>
      <c r="O176" s="62"/>
    </row>
    <row r="177" spans="2:15" ht="20.100000000000001" customHeight="1">
      <c r="B177" s="14"/>
      <c r="C177" s="22"/>
      <c r="D177" s="16" t="s">
        <v>80</v>
      </c>
      <c r="E177" s="17">
        <f t="shared" si="7"/>
        <v>1289.5</v>
      </c>
      <c r="F177" s="17">
        <v>832.5</v>
      </c>
      <c r="G177" s="17">
        <v>286</v>
      </c>
      <c r="H177" s="17">
        <v>78</v>
      </c>
      <c r="I177" s="17">
        <v>93</v>
      </c>
      <c r="J177" s="18">
        <f t="shared" si="8"/>
        <v>0.35440093059325317</v>
      </c>
      <c r="K177" s="19">
        <v>0</v>
      </c>
      <c r="L177" s="17">
        <v>0</v>
      </c>
      <c r="M177" s="17">
        <v>4.5</v>
      </c>
      <c r="N177" s="78" t="s">
        <v>112</v>
      </c>
      <c r="O177" s="62"/>
    </row>
    <row r="178" spans="2:15" ht="20.100000000000001" customHeight="1">
      <c r="B178" s="14"/>
      <c r="C178" s="22"/>
      <c r="D178" s="16" t="s">
        <v>81</v>
      </c>
      <c r="E178" s="17">
        <f t="shared" si="7"/>
        <v>1283</v>
      </c>
      <c r="F178" s="17">
        <v>1194.5</v>
      </c>
      <c r="G178" s="19">
        <v>60</v>
      </c>
      <c r="H178" s="19">
        <v>22.5</v>
      </c>
      <c r="I178" s="19">
        <v>6</v>
      </c>
      <c r="J178" s="18">
        <f t="shared" si="8"/>
        <v>6.8978955572876074E-2</v>
      </c>
      <c r="K178" s="17">
        <v>0</v>
      </c>
      <c r="L178" s="17">
        <v>0</v>
      </c>
      <c r="M178" s="19">
        <v>106.5</v>
      </c>
      <c r="N178" s="78" t="s">
        <v>112</v>
      </c>
      <c r="O178" s="62"/>
    </row>
    <row r="179" spans="2:15" ht="33" customHeight="1">
      <c r="B179" s="14"/>
      <c r="C179" s="22"/>
      <c r="D179" s="40" t="s">
        <v>82</v>
      </c>
      <c r="E179" s="17">
        <f t="shared" si="7"/>
        <v>486</v>
      </c>
      <c r="F179" s="17">
        <v>361.5</v>
      </c>
      <c r="G179" s="17">
        <v>51</v>
      </c>
      <c r="H179" s="19">
        <v>42</v>
      </c>
      <c r="I179" s="19">
        <v>31.5</v>
      </c>
      <c r="J179" s="18">
        <f t="shared" si="8"/>
        <v>0.25617283950617287</v>
      </c>
      <c r="K179" s="19">
        <v>0</v>
      </c>
      <c r="L179" s="19">
        <v>0</v>
      </c>
      <c r="M179" s="17">
        <v>90</v>
      </c>
      <c r="N179" s="78" t="s">
        <v>112</v>
      </c>
      <c r="O179" s="62"/>
    </row>
    <row r="180" spans="2:15" ht="19.5" customHeight="1">
      <c r="B180" s="14"/>
      <c r="C180" s="22"/>
      <c r="D180" s="40" t="s">
        <v>83</v>
      </c>
      <c r="E180" s="17">
        <f t="shared" si="7"/>
        <v>684</v>
      </c>
      <c r="F180" s="17">
        <v>684</v>
      </c>
      <c r="G180" s="17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12</v>
      </c>
      <c r="M180" s="17">
        <v>66</v>
      </c>
      <c r="N180" s="78" t="s">
        <v>112</v>
      </c>
      <c r="O180" s="62"/>
    </row>
    <row r="181" spans="2:15" ht="19.5" customHeight="1">
      <c r="B181" s="14"/>
      <c r="C181" s="22"/>
      <c r="D181" s="40" t="s">
        <v>74</v>
      </c>
      <c r="E181" s="17">
        <f t="shared" si="7"/>
        <v>288</v>
      </c>
      <c r="F181" s="17">
        <v>288</v>
      </c>
      <c r="G181" s="17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6</v>
      </c>
      <c r="M181" s="17">
        <v>60</v>
      </c>
      <c r="N181" s="78" t="s">
        <v>112</v>
      </c>
      <c r="O181" s="62"/>
    </row>
    <row r="182" spans="2:15" ht="19.5" customHeight="1">
      <c r="B182" s="14"/>
      <c r="C182" s="22"/>
      <c r="D182" s="40" t="s">
        <v>75</v>
      </c>
      <c r="E182" s="17">
        <f t="shared" si="7"/>
        <v>708</v>
      </c>
      <c r="F182" s="17">
        <v>708</v>
      </c>
      <c r="G182" s="17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18</v>
      </c>
      <c r="M182" s="17">
        <v>60</v>
      </c>
      <c r="N182" s="78" t="s">
        <v>112</v>
      </c>
      <c r="O182" s="62"/>
    </row>
    <row r="183" spans="2:15" ht="19.5" customHeight="1">
      <c r="B183" s="14"/>
      <c r="C183" s="22"/>
      <c r="D183" s="40" t="s">
        <v>84</v>
      </c>
      <c r="E183" s="17">
        <f t="shared" si="7"/>
        <v>1758</v>
      </c>
      <c r="F183" s="17">
        <v>1758</v>
      </c>
      <c r="G183" s="17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78</v>
      </c>
      <c r="M183" s="17">
        <v>30</v>
      </c>
      <c r="N183" s="78" t="s">
        <v>112</v>
      </c>
      <c r="O183" s="62"/>
    </row>
    <row r="184" spans="2:15" ht="19.5" customHeight="1">
      <c r="B184" s="14"/>
      <c r="C184" s="23"/>
      <c r="D184" s="40" t="s">
        <v>77</v>
      </c>
      <c r="E184" s="17">
        <f t="shared" si="7"/>
        <v>582</v>
      </c>
      <c r="F184" s="17">
        <v>582</v>
      </c>
      <c r="G184" s="17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7">
        <v>6</v>
      </c>
      <c r="N184" s="78" t="s">
        <v>112</v>
      </c>
      <c r="O184" s="62"/>
    </row>
    <row r="185" spans="2:15" ht="20.100000000000001" customHeight="1">
      <c r="B185" s="14"/>
      <c r="C185" s="29" t="s">
        <v>85</v>
      </c>
      <c r="D185" s="24" t="s">
        <v>86</v>
      </c>
      <c r="E185" s="25">
        <f t="shared" si="7"/>
        <v>2762</v>
      </c>
      <c r="F185" s="25">
        <v>1616</v>
      </c>
      <c r="G185" s="25">
        <v>319.5</v>
      </c>
      <c r="H185" s="25">
        <v>220.5</v>
      </c>
      <c r="I185" s="25">
        <v>606</v>
      </c>
      <c r="J185" s="26">
        <f t="shared" si="8"/>
        <v>0.41491672700941346</v>
      </c>
      <c r="K185" s="25">
        <v>75</v>
      </c>
      <c r="L185" s="25">
        <v>46.5</v>
      </c>
      <c r="M185" s="25">
        <v>366.5</v>
      </c>
      <c r="N185" s="79" t="s">
        <v>112</v>
      </c>
      <c r="O185" s="62"/>
    </row>
    <row r="186" spans="2:15" ht="20.100000000000001" customHeight="1">
      <c r="B186" s="14"/>
      <c r="C186" s="30"/>
      <c r="D186" s="24" t="s">
        <v>67</v>
      </c>
      <c r="E186" s="25">
        <f t="shared" si="7"/>
        <v>8421.5</v>
      </c>
      <c r="F186" s="25">
        <v>5652.5</v>
      </c>
      <c r="G186" s="25">
        <v>1785</v>
      </c>
      <c r="H186" s="25">
        <v>576</v>
      </c>
      <c r="I186" s="25">
        <v>408</v>
      </c>
      <c r="J186" s="26">
        <f t="shared" si="8"/>
        <v>0.32880128243187079</v>
      </c>
      <c r="K186" s="25">
        <v>91.5</v>
      </c>
      <c r="L186" s="25">
        <v>19.5</v>
      </c>
      <c r="M186" s="25">
        <v>763</v>
      </c>
      <c r="N186" s="79" t="s">
        <v>112</v>
      </c>
      <c r="O186" s="62"/>
    </row>
    <row r="187" spans="2:15" ht="20.100000000000001" customHeight="1">
      <c r="B187" s="14"/>
      <c r="C187" s="30"/>
      <c r="D187" s="24" t="s">
        <v>70</v>
      </c>
      <c r="E187" s="25">
        <f t="shared" si="7"/>
        <v>3373</v>
      </c>
      <c r="F187" s="25">
        <v>2635</v>
      </c>
      <c r="G187" s="25">
        <v>438</v>
      </c>
      <c r="H187" s="25">
        <v>105</v>
      </c>
      <c r="I187" s="25">
        <v>195</v>
      </c>
      <c r="J187" s="26">
        <f t="shared" si="8"/>
        <v>0.21879632374740587</v>
      </c>
      <c r="K187" s="25">
        <v>18</v>
      </c>
      <c r="L187" s="25">
        <v>19.5</v>
      </c>
      <c r="M187" s="25">
        <v>421</v>
      </c>
      <c r="N187" s="79" t="s">
        <v>112</v>
      </c>
      <c r="O187" s="62"/>
    </row>
    <row r="188" spans="2:15" ht="20.100000000000001" customHeight="1">
      <c r="B188" s="14"/>
      <c r="C188" s="30"/>
      <c r="D188" s="24" t="s">
        <v>68</v>
      </c>
      <c r="E188" s="25">
        <f t="shared" si="7"/>
        <v>882</v>
      </c>
      <c r="F188" s="25">
        <v>645</v>
      </c>
      <c r="G188" s="25">
        <v>177</v>
      </c>
      <c r="H188" s="25">
        <v>46.5</v>
      </c>
      <c r="I188" s="25">
        <v>13.5</v>
      </c>
      <c r="J188" s="26">
        <f t="shared" si="8"/>
        <v>0.2687074829931973</v>
      </c>
      <c r="K188" s="35">
        <v>66</v>
      </c>
      <c r="L188" s="25">
        <v>39</v>
      </c>
      <c r="M188" s="25">
        <v>81.5</v>
      </c>
      <c r="N188" s="79" t="s">
        <v>112</v>
      </c>
      <c r="O188" s="62"/>
    </row>
    <row r="189" spans="2:15" ht="20.100000000000001" customHeight="1">
      <c r="B189" s="14"/>
      <c r="C189" s="30"/>
      <c r="D189" s="24" t="s">
        <v>69</v>
      </c>
      <c r="E189" s="25">
        <f t="shared" si="7"/>
        <v>1800</v>
      </c>
      <c r="F189" s="25">
        <v>1254</v>
      </c>
      <c r="G189" s="25">
        <v>304.5</v>
      </c>
      <c r="H189" s="25">
        <v>112.5</v>
      </c>
      <c r="I189" s="25">
        <v>129</v>
      </c>
      <c r="J189" s="26">
        <f t="shared" si="8"/>
        <v>0.30333333333333334</v>
      </c>
      <c r="K189" s="35">
        <v>16.5</v>
      </c>
      <c r="L189" s="25">
        <v>42</v>
      </c>
      <c r="M189" s="25">
        <v>166.5</v>
      </c>
      <c r="N189" s="79" t="s">
        <v>112</v>
      </c>
      <c r="O189" s="62"/>
    </row>
    <row r="190" spans="2:15" ht="20.100000000000001" customHeight="1">
      <c r="B190" s="14"/>
      <c r="C190" s="30"/>
      <c r="D190" s="24" t="s">
        <v>80</v>
      </c>
      <c r="E190" s="25">
        <f t="shared" si="7"/>
        <v>2071</v>
      </c>
      <c r="F190" s="25">
        <v>1328.5</v>
      </c>
      <c r="G190" s="25">
        <v>364.5</v>
      </c>
      <c r="H190" s="25">
        <v>133.5</v>
      </c>
      <c r="I190" s="25">
        <v>244.5</v>
      </c>
      <c r="J190" s="26">
        <f t="shared" si="8"/>
        <v>0.35852245292129409</v>
      </c>
      <c r="K190" s="25">
        <v>0</v>
      </c>
      <c r="L190" s="25">
        <v>39</v>
      </c>
      <c r="M190" s="25">
        <v>291</v>
      </c>
      <c r="N190" s="79" t="s">
        <v>112</v>
      </c>
      <c r="O190" s="62"/>
    </row>
    <row r="191" spans="2:15" ht="20.100000000000001" customHeight="1">
      <c r="B191" s="14"/>
      <c r="C191" s="30"/>
      <c r="D191" s="24" t="s">
        <v>24</v>
      </c>
      <c r="E191" s="25">
        <f t="shared" si="7"/>
        <v>961</v>
      </c>
      <c r="F191" s="25">
        <v>889</v>
      </c>
      <c r="G191" s="25">
        <v>48</v>
      </c>
      <c r="H191" s="25">
        <v>0</v>
      </c>
      <c r="I191" s="35">
        <v>24</v>
      </c>
      <c r="J191" s="26">
        <f t="shared" si="8"/>
        <v>7.4921956295525491E-2</v>
      </c>
      <c r="K191" s="35">
        <v>0</v>
      </c>
      <c r="L191" s="35">
        <v>0</v>
      </c>
      <c r="M191" s="25">
        <v>94.5</v>
      </c>
      <c r="N191" s="79" t="s">
        <v>112</v>
      </c>
      <c r="O191" s="62"/>
    </row>
    <row r="192" spans="2:15" ht="20.100000000000001" customHeight="1">
      <c r="B192" s="14"/>
      <c r="C192" s="30"/>
      <c r="D192" s="24" t="s">
        <v>87</v>
      </c>
      <c r="E192" s="25">
        <f t="shared" si="7"/>
        <v>3588</v>
      </c>
      <c r="F192" s="25">
        <v>3588</v>
      </c>
      <c r="G192" s="25">
        <v>0</v>
      </c>
      <c r="H192" s="25">
        <v>0</v>
      </c>
      <c r="I192" s="35">
        <v>0</v>
      </c>
      <c r="J192" s="35">
        <v>0</v>
      </c>
      <c r="K192" s="35">
        <v>0</v>
      </c>
      <c r="L192" s="35">
        <v>30</v>
      </c>
      <c r="M192" s="25">
        <v>90</v>
      </c>
      <c r="N192" s="79" t="s">
        <v>112</v>
      </c>
      <c r="O192" s="62"/>
    </row>
    <row r="193" spans="2:15" ht="20.100000000000001" customHeight="1">
      <c r="B193" s="14"/>
      <c r="C193" s="30"/>
      <c r="D193" s="24" t="s">
        <v>88</v>
      </c>
      <c r="E193" s="25">
        <f t="shared" ref="E193:E196" si="9">SUM(F193:I193)</f>
        <v>1602</v>
      </c>
      <c r="F193" s="25">
        <v>1602</v>
      </c>
      <c r="G193" s="25">
        <v>0</v>
      </c>
      <c r="H193" s="25">
        <v>0</v>
      </c>
      <c r="I193" s="35">
        <v>0</v>
      </c>
      <c r="J193" s="35">
        <v>0</v>
      </c>
      <c r="K193" s="35">
        <v>0</v>
      </c>
      <c r="L193" s="35">
        <v>12</v>
      </c>
      <c r="M193" s="25">
        <v>42</v>
      </c>
      <c r="N193" s="79" t="s">
        <v>112</v>
      </c>
      <c r="O193" s="62"/>
    </row>
    <row r="194" spans="2:15" ht="20.100000000000001" customHeight="1">
      <c r="B194" s="14"/>
      <c r="C194" s="30"/>
      <c r="D194" s="24" t="s">
        <v>74</v>
      </c>
      <c r="E194" s="25">
        <f t="shared" si="9"/>
        <v>258</v>
      </c>
      <c r="F194" s="25">
        <v>258</v>
      </c>
      <c r="G194" s="25">
        <v>0</v>
      </c>
      <c r="H194" s="25">
        <v>0</v>
      </c>
      <c r="I194" s="35">
        <v>0</v>
      </c>
      <c r="J194" s="35">
        <v>0</v>
      </c>
      <c r="K194" s="35">
        <v>0</v>
      </c>
      <c r="L194" s="35">
        <v>0</v>
      </c>
      <c r="M194" s="25">
        <v>0</v>
      </c>
      <c r="N194" s="79" t="s">
        <v>112</v>
      </c>
      <c r="O194" s="62"/>
    </row>
    <row r="195" spans="2:15" ht="20.100000000000001" customHeight="1">
      <c r="B195" s="14"/>
      <c r="C195" s="30"/>
      <c r="D195" s="24" t="s">
        <v>75</v>
      </c>
      <c r="E195" s="25">
        <f t="shared" si="9"/>
        <v>402</v>
      </c>
      <c r="F195" s="25">
        <v>402</v>
      </c>
      <c r="G195" s="25">
        <v>0</v>
      </c>
      <c r="H195" s="25">
        <v>0</v>
      </c>
      <c r="I195" s="35">
        <v>0</v>
      </c>
      <c r="J195" s="35">
        <v>0</v>
      </c>
      <c r="K195" s="35">
        <v>0</v>
      </c>
      <c r="L195" s="35">
        <v>0</v>
      </c>
      <c r="M195" s="25">
        <v>30</v>
      </c>
      <c r="N195" s="79" t="s">
        <v>112</v>
      </c>
      <c r="O195" s="62"/>
    </row>
    <row r="196" spans="2:15" ht="20.100000000000001" customHeight="1">
      <c r="B196" s="14"/>
      <c r="C196" s="31"/>
      <c r="D196" s="24" t="s">
        <v>84</v>
      </c>
      <c r="E196" s="25">
        <f t="shared" si="9"/>
        <v>1038</v>
      </c>
      <c r="F196" s="25">
        <v>1038</v>
      </c>
      <c r="G196" s="25">
        <v>0</v>
      </c>
      <c r="H196" s="25">
        <v>0</v>
      </c>
      <c r="I196" s="35">
        <v>0</v>
      </c>
      <c r="J196" s="35">
        <v>0</v>
      </c>
      <c r="K196" s="35">
        <v>0</v>
      </c>
      <c r="L196" s="35">
        <v>6</v>
      </c>
      <c r="M196" s="25">
        <v>54</v>
      </c>
      <c r="N196" s="79" t="s">
        <v>112</v>
      </c>
      <c r="O196" s="62"/>
    </row>
    <row r="197" spans="2:15" ht="20.100000000000001" customHeight="1">
      <c r="B197" s="14"/>
      <c r="C197" s="15" t="s">
        <v>89</v>
      </c>
      <c r="D197" s="16" t="s">
        <v>90</v>
      </c>
      <c r="E197" s="17">
        <f t="shared" ref="E197:E208" si="10">SUM(F197:I197)</f>
        <v>7851</v>
      </c>
      <c r="F197" s="17">
        <v>6003</v>
      </c>
      <c r="G197" s="17">
        <v>1215</v>
      </c>
      <c r="H197" s="17">
        <v>384</v>
      </c>
      <c r="I197" s="17">
        <v>249</v>
      </c>
      <c r="J197" s="18">
        <f t="shared" si="8"/>
        <v>0.2353840275124188</v>
      </c>
      <c r="K197" s="19">
        <v>0</v>
      </c>
      <c r="L197" s="17">
        <v>109.5</v>
      </c>
      <c r="M197" s="17">
        <v>968.5</v>
      </c>
      <c r="N197" s="78" t="s">
        <v>112</v>
      </c>
      <c r="O197" s="62"/>
    </row>
    <row r="198" spans="2:15" ht="20.100000000000001" customHeight="1">
      <c r="B198" s="14"/>
      <c r="C198" s="23"/>
      <c r="D198" s="16" t="s">
        <v>91</v>
      </c>
      <c r="E198" s="17">
        <f t="shared" si="10"/>
        <v>3144</v>
      </c>
      <c r="F198" s="17">
        <v>2376</v>
      </c>
      <c r="G198" s="17">
        <v>768</v>
      </c>
      <c r="H198" s="17">
        <v>0</v>
      </c>
      <c r="I198" s="17">
        <v>0</v>
      </c>
      <c r="J198" s="17">
        <v>0</v>
      </c>
      <c r="K198" s="19">
        <v>0</v>
      </c>
      <c r="L198" s="17">
        <v>9</v>
      </c>
      <c r="M198" s="17">
        <v>37.5</v>
      </c>
      <c r="N198" s="78" t="s">
        <v>112</v>
      </c>
      <c r="O198" s="62"/>
    </row>
    <row r="199" spans="2:15" ht="20.100000000000001" customHeight="1">
      <c r="B199" s="14"/>
      <c r="C199" s="42" t="s">
        <v>92</v>
      </c>
      <c r="D199" s="24" t="s">
        <v>93</v>
      </c>
      <c r="E199" s="25">
        <f t="shared" si="10"/>
        <v>1917.5</v>
      </c>
      <c r="F199" s="25">
        <v>1622.5</v>
      </c>
      <c r="G199" s="25">
        <v>194.5</v>
      </c>
      <c r="H199" s="25">
        <v>64.5</v>
      </c>
      <c r="I199" s="35">
        <v>36</v>
      </c>
      <c r="J199" s="26">
        <f t="shared" si="8"/>
        <v>0.15384615384615385</v>
      </c>
      <c r="K199" s="35">
        <v>0</v>
      </c>
      <c r="L199" s="35">
        <v>0</v>
      </c>
      <c r="M199" s="25">
        <v>253.5</v>
      </c>
      <c r="N199" s="79" t="s">
        <v>112</v>
      </c>
      <c r="O199" s="62"/>
    </row>
    <row r="200" spans="2:15" ht="20.100000000000001" customHeight="1">
      <c r="B200" s="14"/>
      <c r="C200" s="43"/>
      <c r="D200" s="24" t="s">
        <v>94</v>
      </c>
      <c r="E200" s="25">
        <f t="shared" si="10"/>
        <v>1376.5</v>
      </c>
      <c r="F200" s="25">
        <v>1150</v>
      </c>
      <c r="G200" s="25">
        <v>133.5</v>
      </c>
      <c r="H200" s="25">
        <v>51</v>
      </c>
      <c r="I200" s="35">
        <v>42</v>
      </c>
      <c r="J200" s="26">
        <f t="shared" si="8"/>
        <v>0.16454776607337451</v>
      </c>
      <c r="K200" s="35">
        <v>0</v>
      </c>
      <c r="L200" s="35">
        <v>0</v>
      </c>
      <c r="M200" s="25">
        <v>69</v>
      </c>
      <c r="N200" s="79" t="s">
        <v>112</v>
      </c>
      <c r="O200" s="62"/>
    </row>
    <row r="201" spans="2:15" ht="20.100000000000001" customHeight="1">
      <c r="B201" s="14"/>
      <c r="C201" s="43"/>
      <c r="D201" s="24" t="s">
        <v>95</v>
      </c>
      <c r="E201" s="25">
        <f t="shared" si="10"/>
        <v>2702.5</v>
      </c>
      <c r="F201" s="25">
        <v>2153.5</v>
      </c>
      <c r="G201" s="25">
        <v>313.5</v>
      </c>
      <c r="H201" s="25">
        <v>117</v>
      </c>
      <c r="I201" s="35">
        <v>118.5</v>
      </c>
      <c r="J201" s="26">
        <f t="shared" si="8"/>
        <v>0.20314523589269196</v>
      </c>
      <c r="K201" s="35">
        <v>51</v>
      </c>
      <c r="L201" s="35">
        <v>16.5</v>
      </c>
      <c r="M201" s="25">
        <v>179.5</v>
      </c>
      <c r="N201" s="79" t="s">
        <v>112</v>
      </c>
      <c r="O201" s="62"/>
    </row>
    <row r="202" spans="2:15" ht="20.100000000000001" customHeight="1">
      <c r="B202" s="14"/>
      <c r="C202" s="43"/>
      <c r="D202" s="24" t="s">
        <v>96</v>
      </c>
      <c r="E202" s="25">
        <f t="shared" si="10"/>
        <v>618</v>
      </c>
      <c r="F202" s="25">
        <v>618</v>
      </c>
      <c r="G202" s="25">
        <v>0</v>
      </c>
      <c r="H202" s="25">
        <v>0</v>
      </c>
      <c r="I202" s="35">
        <v>0</v>
      </c>
      <c r="J202" s="35">
        <v>0</v>
      </c>
      <c r="K202" s="35">
        <v>0</v>
      </c>
      <c r="L202" s="35">
        <v>0</v>
      </c>
      <c r="M202" s="25">
        <v>0</v>
      </c>
      <c r="N202" s="79" t="s">
        <v>112</v>
      </c>
      <c r="O202" s="62"/>
    </row>
    <row r="203" spans="2:15" ht="20.100000000000001" customHeight="1">
      <c r="B203" s="14"/>
      <c r="C203" s="43"/>
      <c r="D203" s="24" t="s">
        <v>97</v>
      </c>
      <c r="E203" s="25">
        <f t="shared" si="10"/>
        <v>1062</v>
      </c>
      <c r="F203" s="25">
        <v>1062</v>
      </c>
      <c r="G203" s="25">
        <v>0</v>
      </c>
      <c r="H203" s="25">
        <v>0</v>
      </c>
      <c r="I203" s="35">
        <v>0</v>
      </c>
      <c r="J203" s="35">
        <v>0</v>
      </c>
      <c r="K203" s="35">
        <v>0</v>
      </c>
      <c r="L203" s="35">
        <v>0</v>
      </c>
      <c r="M203" s="25">
        <v>0</v>
      </c>
      <c r="N203" s="79" t="s">
        <v>112</v>
      </c>
      <c r="O203" s="62"/>
    </row>
    <row r="204" spans="2:15" ht="20.100000000000001" customHeight="1">
      <c r="B204" s="14"/>
      <c r="C204" s="43"/>
      <c r="D204" s="24" t="s">
        <v>98</v>
      </c>
      <c r="E204" s="25">
        <f t="shared" si="10"/>
        <v>720</v>
      </c>
      <c r="F204" s="25">
        <v>720</v>
      </c>
      <c r="G204" s="25">
        <v>0</v>
      </c>
      <c r="H204" s="25">
        <v>0</v>
      </c>
      <c r="I204" s="35">
        <v>0</v>
      </c>
      <c r="J204" s="35">
        <v>0</v>
      </c>
      <c r="K204" s="35">
        <v>0</v>
      </c>
      <c r="L204" s="35">
        <v>0</v>
      </c>
      <c r="M204" s="25">
        <v>0</v>
      </c>
      <c r="N204" s="79" t="s">
        <v>112</v>
      </c>
      <c r="O204" s="62"/>
    </row>
    <row r="205" spans="2:15" ht="20.100000000000001" customHeight="1">
      <c r="B205" s="14"/>
      <c r="C205" s="44"/>
      <c r="D205" s="24" t="s">
        <v>99</v>
      </c>
      <c r="E205" s="25">
        <f t="shared" si="10"/>
        <v>816</v>
      </c>
      <c r="F205" s="25">
        <v>816</v>
      </c>
      <c r="G205" s="25">
        <v>0</v>
      </c>
      <c r="H205" s="25">
        <v>0</v>
      </c>
      <c r="I205" s="35">
        <v>0</v>
      </c>
      <c r="J205" s="35">
        <v>0</v>
      </c>
      <c r="K205" s="35">
        <v>0</v>
      </c>
      <c r="L205" s="35">
        <v>0</v>
      </c>
      <c r="M205" s="25">
        <v>0</v>
      </c>
      <c r="N205" s="79" t="s">
        <v>112</v>
      </c>
      <c r="O205" s="62"/>
    </row>
    <row r="206" spans="2:15" ht="20.100000000000001" customHeight="1">
      <c r="B206" s="14"/>
      <c r="C206" s="45" t="s">
        <v>100</v>
      </c>
      <c r="D206" s="46" t="s">
        <v>67</v>
      </c>
      <c r="E206" s="47">
        <f>SUM(F206:I206)</f>
        <v>13948.5</v>
      </c>
      <c r="F206" s="47">
        <v>11898</v>
      </c>
      <c r="G206" s="47">
        <v>1300.5</v>
      </c>
      <c r="H206" s="47">
        <v>372</v>
      </c>
      <c r="I206" s="48">
        <v>378</v>
      </c>
      <c r="J206" s="18">
        <f t="shared" si="8"/>
        <v>0.14700505430691471</v>
      </c>
      <c r="K206" s="48">
        <v>6</v>
      </c>
      <c r="L206" s="48">
        <v>6</v>
      </c>
      <c r="M206" s="47">
        <v>873.5</v>
      </c>
      <c r="N206" s="78" t="s">
        <v>112</v>
      </c>
      <c r="O206" s="62"/>
    </row>
    <row r="207" spans="2:15" ht="20.100000000000001" customHeight="1">
      <c r="B207" s="14"/>
      <c r="C207" s="50"/>
      <c r="D207" s="46" t="s">
        <v>70</v>
      </c>
      <c r="E207" s="47">
        <f t="shared" si="10"/>
        <v>5009</v>
      </c>
      <c r="F207" s="47">
        <v>4244</v>
      </c>
      <c r="G207" s="47">
        <v>424.5</v>
      </c>
      <c r="H207" s="47">
        <v>181.5</v>
      </c>
      <c r="I207" s="48">
        <v>159</v>
      </c>
      <c r="J207" s="18">
        <f t="shared" si="8"/>
        <v>0.15272509482930724</v>
      </c>
      <c r="K207" s="48">
        <v>6</v>
      </c>
      <c r="L207" s="48">
        <v>6</v>
      </c>
      <c r="M207" s="47">
        <v>213</v>
      </c>
      <c r="N207" s="78" t="s">
        <v>112</v>
      </c>
      <c r="O207" s="62"/>
    </row>
    <row r="208" spans="2:15" ht="20.100000000000001" customHeight="1">
      <c r="B208" s="14"/>
      <c r="C208" s="50"/>
      <c r="D208" s="46" t="s">
        <v>68</v>
      </c>
      <c r="E208" s="47">
        <f t="shared" si="10"/>
        <v>4246.5</v>
      </c>
      <c r="F208" s="47">
        <v>3759</v>
      </c>
      <c r="G208" s="47">
        <v>234</v>
      </c>
      <c r="H208" s="47">
        <v>67.5</v>
      </c>
      <c r="I208" s="48">
        <v>186</v>
      </c>
      <c r="J208" s="18">
        <f t="shared" si="8"/>
        <v>0.11480042387848817</v>
      </c>
      <c r="K208" s="48">
        <v>0</v>
      </c>
      <c r="L208" s="48">
        <v>6</v>
      </c>
      <c r="M208" s="47">
        <v>297.5</v>
      </c>
      <c r="N208" s="78" t="s">
        <v>112</v>
      </c>
      <c r="O208" s="62"/>
    </row>
    <row r="209" spans="1:16" ht="20.100000000000001" customHeight="1">
      <c r="B209" s="14"/>
      <c r="C209" s="50"/>
      <c r="D209" s="16" t="s">
        <v>69</v>
      </c>
      <c r="E209" s="17">
        <f>SUM(F209:I209)</f>
        <v>5967</v>
      </c>
      <c r="F209" s="17">
        <v>4843.5</v>
      </c>
      <c r="G209" s="17">
        <v>586.5</v>
      </c>
      <c r="H209" s="17">
        <v>207</v>
      </c>
      <c r="I209" s="17">
        <v>330</v>
      </c>
      <c r="J209" s="18">
        <f t="shared" si="8"/>
        <v>0.18828557063851181</v>
      </c>
      <c r="K209" s="19">
        <v>0</v>
      </c>
      <c r="L209" s="19">
        <v>0</v>
      </c>
      <c r="M209" s="17">
        <v>385</v>
      </c>
      <c r="N209" s="78" t="s">
        <v>112</v>
      </c>
      <c r="O209" s="62"/>
    </row>
    <row r="210" spans="1:16" ht="20.100000000000001" customHeight="1">
      <c r="B210" s="14"/>
      <c r="C210" s="50"/>
      <c r="D210" s="16" t="s">
        <v>101</v>
      </c>
      <c r="E210" s="17">
        <f t="shared" ref="E210:E216" si="11">SUM(F210:I210)</f>
        <v>660</v>
      </c>
      <c r="F210" s="17">
        <v>618</v>
      </c>
      <c r="G210" s="17">
        <v>42</v>
      </c>
      <c r="H210" s="17">
        <v>0</v>
      </c>
      <c r="I210" s="17">
        <v>0</v>
      </c>
      <c r="J210" s="18">
        <f t="shared" si="8"/>
        <v>6.363636363636363E-2</v>
      </c>
      <c r="K210" s="19">
        <v>0</v>
      </c>
      <c r="L210" s="19">
        <v>0</v>
      </c>
      <c r="M210" s="17">
        <v>42</v>
      </c>
      <c r="N210" s="78" t="s">
        <v>112</v>
      </c>
      <c r="O210" s="62"/>
    </row>
    <row r="211" spans="1:16" ht="20.100000000000001" customHeight="1">
      <c r="B211" s="14"/>
      <c r="C211" s="50"/>
      <c r="D211" s="16" t="s">
        <v>102</v>
      </c>
      <c r="E211" s="17">
        <f t="shared" si="11"/>
        <v>1176</v>
      </c>
      <c r="F211" s="17">
        <v>1152</v>
      </c>
      <c r="G211" s="17">
        <v>24</v>
      </c>
      <c r="H211" s="17">
        <v>0</v>
      </c>
      <c r="I211" s="17">
        <v>0</v>
      </c>
      <c r="J211" s="18">
        <f t="shared" si="8"/>
        <v>2.0408163265306121E-2</v>
      </c>
      <c r="K211" s="19">
        <v>0</v>
      </c>
      <c r="L211" s="19">
        <v>0</v>
      </c>
      <c r="M211" s="17">
        <v>0</v>
      </c>
      <c r="N211" s="78" t="s">
        <v>112</v>
      </c>
      <c r="O211" s="62"/>
    </row>
    <row r="212" spans="1:16" ht="20.100000000000001" customHeight="1">
      <c r="B212" s="14"/>
      <c r="C212" s="50"/>
      <c r="D212" s="16" t="s">
        <v>74</v>
      </c>
      <c r="E212" s="17">
        <f t="shared" si="11"/>
        <v>1872</v>
      </c>
      <c r="F212" s="17">
        <v>1710</v>
      </c>
      <c r="G212" s="17">
        <v>162</v>
      </c>
      <c r="H212" s="17">
        <v>0</v>
      </c>
      <c r="I212" s="17">
        <v>0</v>
      </c>
      <c r="J212" s="18">
        <f t="shared" si="8"/>
        <v>8.6538461538461536E-2</v>
      </c>
      <c r="K212" s="19">
        <v>0</v>
      </c>
      <c r="L212" s="19">
        <v>0</v>
      </c>
      <c r="M212" s="17">
        <v>0</v>
      </c>
      <c r="N212" s="78" t="s">
        <v>112</v>
      </c>
      <c r="O212" s="62"/>
    </row>
    <row r="213" spans="1:16" ht="20.100000000000001" customHeight="1">
      <c r="B213" s="14"/>
      <c r="C213" s="50"/>
      <c r="D213" s="16" t="s">
        <v>75</v>
      </c>
      <c r="E213" s="17">
        <f t="shared" si="11"/>
        <v>5820</v>
      </c>
      <c r="F213" s="17">
        <v>5268</v>
      </c>
      <c r="G213" s="17">
        <v>552</v>
      </c>
      <c r="H213" s="17">
        <v>0</v>
      </c>
      <c r="I213" s="17">
        <v>0</v>
      </c>
      <c r="J213" s="18">
        <f t="shared" si="8"/>
        <v>9.4845360824742264E-2</v>
      </c>
      <c r="K213" s="19">
        <v>0</v>
      </c>
      <c r="L213" s="19">
        <v>60</v>
      </c>
      <c r="M213" s="17">
        <v>0</v>
      </c>
      <c r="N213" s="78" t="s">
        <v>112</v>
      </c>
      <c r="O213" s="62"/>
    </row>
    <row r="214" spans="1:16" ht="20.100000000000001" customHeight="1">
      <c r="B214" s="14"/>
      <c r="C214" s="50"/>
      <c r="D214" s="16" t="s">
        <v>103</v>
      </c>
      <c r="E214" s="17">
        <f t="shared" si="11"/>
        <v>7224</v>
      </c>
      <c r="F214" s="17">
        <v>4638</v>
      </c>
      <c r="G214" s="17">
        <v>2586</v>
      </c>
      <c r="H214" s="17">
        <v>0</v>
      </c>
      <c r="I214" s="17">
        <v>0</v>
      </c>
      <c r="J214" s="18">
        <f t="shared" si="8"/>
        <v>0.35797342192691028</v>
      </c>
      <c r="K214" s="19">
        <v>0</v>
      </c>
      <c r="L214" s="19">
        <v>30</v>
      </c>
      <c r="M214" s="17">
        <v>36</v>
      </c>
      <c r="N214" s="78" t="s">
        <v>112</v>
      </c>
      <c r="O214" s="62"/>
    </row>
    <row r="215" spans="1:16" ht="20.100000000000001" customHeight="1">
      <c r="B215" s="14"/>
      <c r="C215" s="50"/>
      <c r="D215" s="16" t="s">
        <v>84</v>
      </c>
      <c r="E215" s="17">
        <f t="shared" si="11"/>
        <v>10266</v>
      </c>
      <c r="F215" s="17">
        <v>8142</v>
      </c>
      <c r="G215" s="17">
        <v>2124</v>
      </c>
      <c r="H215" s="17">
        <v>0</v>
      </c>
      <c r="I215" s="17">
        <v>0</v>
      </c>
      <c r="J215" s="18">
        <f t="shared" si="8"/>
        <v>0.20689655172413793</v>
      </c>
      <c r="K215" s="19">
        <v>0</v>
      </c>
      <c r="L215" s="19">
        <v>156</v>
      </c>
      <c r="M215" s="17">
        <v>24</v>
      </c>
      <c r="N215" s="78" t="s">
        <v>112</v>
      </c>
      <c r="O215" s="62"/>
    </row>
    <row r="216" spans="1:16" ht="20.100000000000001" customHeight="1">
      <c r="B216" s="14"/>
      <c r="C216" s="51"/>
      <c r="D216" s="16" t="s">
        <v>77</v>
      </c>
      <c r="E216" s="17">
        <f t="shared" si="11"/>
        <v>1386</v>
      </c>
      <c r="F216" s="17">
        <v>1248</v>
      </c>
      <c r="G216" s="17">
        <v>138</v>
      </c>
      <c r="H216" s="17">
        <v>0</v>
      </c>
      <c r="I216" s="17">
        <v>0</v>
      </c>
      <c r="J216" s="18">
        <f t="shared" si="8"/>
        <v>9.9567099567099568E-2</v>
      </c>
      <c r="K216" s="19">
        <v>0</v>
      </c>
      <c r="L216" s="19">
        <v>18</v>
      </c>
      <c r="M216" s="17">
        <v>0</v>
      </c>
      <c r="N216" s="78" t="s">
        <v>112</v>
      </c>
      <c r="O216" s="62"/>
    </row>
    <row r="217" spans="1:16" ht="20.100000000000001" customHeight="1">
      <c r="A217" s="52"/>
      <c r="B217" s="53"/>
      <c r="C217" s="54" t="s">
        <v>119</v>
      </c>
      <c r="D217" s="54"/>
      <c r="E217" s="55">
        <f>SUM(E118:E216)</f>
        <v>636927.35</v>
      </c>
      <c r="F217" s="55">
        <f t="shared" ref="F217:K217" si="12">SUM(F118:F216)</f>
        <v>493087.1</v>
      </c>
      <c r="G217" s="55">
        <f t="shared" si="12"/>
        <v>105326.5</v>
      </c>
      <c r="H217" s="55">
        <f t="shared" si="12"/>
        <v>19894.75</v>
      </c>
      <c r="I217" s="55">
        <f t="shared" si="12"/>
        <v>18619</v>
      </c>
      <c r="J217" s="56">
        <f t="shared" si="8"/>
        <v>0.22583462619402356</v>
      </c>
      <c r="K217" s="55">
        <f t="shared" si="12"/>
        <v>1675</v>
      </c>
      <c r="L217" s="55">
        <f>SUM(L118:L216)</f>
        <v>13323.25</v>
      </c>
      <c r="M217" s="55">
        <f>SUM(M118:M216)</f>
        <v>37069.1</v>
      </c>
      <c r="N217" s="80" t="s">
        <v>112</v>
      </c>
      <c r="O217" s="58"/>
      <c r="P217" s="52"/>
    </row>
    <row r="218" spans="1:16">
      <c r="B218" s="14"/>
      <c r="C218" s="59" t="s">
        <v>120</v>
      </c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1"/>
      <c r="O218" s="62"/>
    </row>
    <row r="219" spans="1:16">
      <c r="B219" s="14"/>
      <c r="C219" s="59" t="s">
        <v>106</v>
      </c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1"/>
      <c r="O219" s="62"/>
    </row>
    <row r="220" spans="1:16">
      <c r="B220" s="14"/>
      <c r="C220" s="63" t="s">
        <v>107</v>
      </c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5"/>
      <c r="O220" s="62"/>
    </row>
    <row r="221" spans="1:16" ht="3.95" customHeight="1">
      <c r="B221" s="66"/>
      <c r="C221" s="67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9"/>
      <c r="O221" s="70"/>
    </row>
    <row r="222" spans="1:16">
      <c r="C222" s="81"/>
    </row>
  </sheetData>
  <mergeCells count="45">
    <mergeCell ref="C218:N218"/>
    <mergeCell ref="C219:N219"/>
    <mergeCell ref="C220:N220"/>
    <mergeCell ref="C173:C184"/>
    <mergeCell ref="C185:C196"/>
    <mergeCell ref="C197:C198"/>
    <mergeCell ref="C199:C205"/>
    <mergeCell ref="C206:C216"/>
    <mergeCell ref="C217:D217"/>
    <mergeCell ref="C135:C139"/>
    <mergeCell ref="C140:C142"/>
    <mergeCell ref="C143:C147"/>
    <mergeCell ref="C149:C155"/>
    <mergeCell ref="C156:C159"/>
    <mergeCell ref="C160:C172"/>
    <mergeCell ref="C114:D114"/>
    <mergeCell ref="B115:P115"/>
    <mergeCell ref="C118:C121"/>
    <mergeCell ref="C123:C126"/>
    <mergeCell ref="C127:C130"/>
    <mergeCell ref="C131:C134"/>
    <mergeCell ref="C97:C107"/>
    <mergeCell ref="C108:D108"/>
    <mergeCell ref="C109:N109"/>
    <mergeCell ref="C110:N110"/>
    <mergeCell ref="C111:N111"/>
    <mergeCell ref="B113:O113"/>
    <mergeCell ref="C47:C50"/>
    <mergeCell ref="C51:C63"/>
    <mergeCell ref="C64:C75"/>
    <mergeCell ref="C76:C87"/>
    <mergeCell ref="C88:C89"/>
    <mergeCell ref="C90:C96"/>
    <mergeCell ref="C18:C21"/>
    <mergeCell ref="C22:C25"/>
    <mergeCell ref="C26:C30"/>
    <mergeCell ref="C31:C33"/>
    <mergeCell ref="C34:C38"/>
    <mergeCell ref="C40:C46"/>
    <mergeCell ref="B1:M1"/>
    <mergeCell ref="B2:M2"/>
    <mergeCell ref="C4:D4"/>
    <mergeCell ref="C5:D5"/>
    <mergeCell ref="C9:C12"/>
    <mergeCell ref="C14:C17"/>
  </mergeCells>
  <pageMargins left="0.35433070866141736" right="0.27559055118110237" top="0.31496062992125984" bottom="0.23622047244094491" header="0" footer="0"/>
  <pageSetup paperSize="9" scale="52" orientation="portrait" r:id="rId1"/>
  <headerFooter alignWithMargins="0"/>
  <rowBreaks count="3" manualBreakCount="3">
    <brk id="75" max="14" man="1"/>
    <brk id="113" max="14" man="1"/>
    <brk id="18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13210 nova</vt:lpstr>
      <vt:lpstr>'13210 nova'!_1Àrea_d_impressió</vt:lpstr>
      <vt:lpstr>'13210 nova'!Àrea_d'impressió</vt:lpstr>
    </vt:vector>
  </TitlesOfParts>
  <Company>UPCnet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UPCnet</cp:lastModifiedBy>
  <dcterms:created xsi:type="dcterms:W3CDTF">2011-11-28T09:25:17Z</dcterms:created>
  <dcterms:modified xsi:type="dcterms:W3CDTF">2011-11-28T09:25:37Z</dcterms:modified>
</cp:coreProperties>
</file>