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0" yWindow="5850" windowWidth="19245" windowHeight="6225"/>
  </bookViews>
  <sheets>
    <sheet name="1.2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'1.2.2'!$B$1:$N$99</definedName>
    <definedName name="A_impresión_IM">[1]Índex!$A$19:$F$41</definedName>
    <definedName name="Área_de_extracción2">#REF!</definedName>
    <definedName name="_xlnm.Print_Area" localSheetId="0">'1.2.2'!$A$1:$N$80</definedName>
    <definedName name="_xlnm.Database">#REF!</definedName>
    <definedName name="_xlnm.Extract" localSheetId="0">[2]Índex!#REF!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E35" i="1"/>
  <c r="E36" s="1"/>
  <c r="E23"/>
  <c r="E24" l="1"/>
  <c r="E37" s="1"/>
  <c r="K35"/>
  <c r="J35"/>
  <c r="I35"/>
  <c r="F35"/>
  <c r="M35" s="1"/>
  <c r="M32"/>
  <c r="E74"/>
  <c r="H32"/>
  <c r="L32"/>
  <c r="E76"/>
  <c r="E75"/>
  <c r="E73"/>
  <c r="E72"/>
  <c r="E71"/>
  <c r="E70"/>
  <c r="E65"/>
  <c r="E64"/>
  <c r="E63"/>
  <c r="E62"/>
  <c r="E61"/>
  <c r="E60"/>
  <c r="E59"/>
  <c r="G50"/>
  <c r="H50"/>
  <c r="G37"/>
  <c r="H49"/>
  <c r="G49"/>
  <c r="G36"/>
  <c r="M47"/>
  <c r="M46"/>
  <c r="L48"/>
  <c r="L47"/>
  <c r="L46"/>
  <c r="G48"/>
  <c r="H48"/>
  <c r="F48"/>
  <c r="I48"/>
  <c r="J48"/>
  <c r="K48"/>
  <c r="E48"/>
  <c r="E49" s="1"/>
  <c r="G35"/>
  <c r="G24"/>
  <c r="G23"/>
  <c r="M48" l="1"/>
  <c r="M13" l="1"/>
  <c r="M14"/>
  <c r="M15"/>
  <c r="M16"/>
  <c r="M17"/>
  <c r="M18"/>
  <c r="M19"/>
  <c r="M20"/>
  <c r="M21"/>
  <c r="M22"/>
  <c r="M25"/>
  <c r="M26"/>
  <c r="M27"/>
  <c r="M28"/>
  <c r="M29"/>
  <c r="M30"/>
  <c r="M31"/>
  <c r="M33"/>
  <c r="M34"/>
  <c r="M12"/>
  <c r="L13"/>
  <c r="L14"/>
  <c r="L15"/>
  <c r="L16"/>
  <c r="L17"/>
  <c r="L18"/>
  <c r="L19"/>
  <c r="L20"/>
  <c r="L21"/>
  <c r="L22"/>
  <c r="L25"/>
  <c r="L26"/>
  <c r="L27"/>
  <c r="L28"/>
  <c r="L29"/>
  <c r="L30"/>
  <c r="L31"/>
  <c r="L33"/>
  <c r="L34"/>
  <c r="L12"/>
  <c r="H47"/>
  <c r="H46"/>
  <c r="H36"/>
  <c r="H3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12"/>
  <c r="I23" l="1"/>
  <c r="I24" s="1"/>
  <c r="J23"/>
  <c r="K23"/>
  <c r="K24" s="1"/>
  <c r="J24"/>
  <c r="F23"/>
  <c r="E50" l="1"/>
  <c r="K36"/>
  <c r="K49" s="1"/>
  <c r="K37"/>
  <c r="K50" s="1"/>
  <c r="F36"/>
  <c r="J37"/>
  <c r="J50" s="1"/>
  <c r="J36"/>
  <c r="J49" s="1"/>
  <c r="I36"/>
  <c r="I49" s="1"/>
  <c r="I37"/>
  <c r="I50" s="1"/>
  <c r="F24"/>
  <c r="F37" s="1"/>
  <c r="L23"/>
  <c r="M23"/>
  <c r="L35"/>
  <c r="M37" l="1"/>
  <c r="F50"/>
  <c r="M50" s="1"/>
  <c r="L37"/>
  <c r="L36"/>
  <c r="F49"/>
  <c r="L50"/>
  <c r="M24"/>
  <c r="L24"/>
  <c r="M36"/>
  <c r="L49" l="1"/>
  <c r="M49"/>
</calcChain>
</file>

<file path=xl/sharedStrings.xml><?xml version="1.0" encoding="utf-8"?>
<sst xmlns="http://schemas.openxmlformats.org/spreadsheetml/2006/main" count="95" uniqueCount="81">
  <si>
    <t>1.2 Accés als estudis</t>
  </si>
  <si>
    <t>Centre</t>
  </si>
  <si>
    <t>Estudi</t>
  </si>
  <si>
    <t>Oferta de places</t>
  </si>
  <si>
    <t>Demanda en 1a  pref.  / oferta</t>
  </si>
  <si>
    <t>210 ETSAB</t>
  </si>
  <si>
    <t>Arquitectura</t>
  </si>
  <si>
    <t>Enginyeria Industrial</t>
  </si>
  <si>
    <t>Enginyeria Aeronàutica</t>
  </si>
  <si>
    <t>230 ETSETB</t>
  </si>
  <si>
    <t>Enginyeria de Telecomunicació</t>
  </si>
  <si>
    <t>240 ETSEIB</t>
  </si>
  <si>
    <t>Enginyeria Química</t>
  </si>
  <si>
    <t>250 ETSECCPB</t>
  </si>
  <si>
    <t>Eng. de Camins, Canals i Ports</t>
  </si>
  <si>
    <t>Enginyeria Geològica (UPC - UB)</t>
  </si>
  <si>
    <t>270 FIB</t>
  </si>
  <si>
    <t>290 ETSAV</t>
  </si>
  <si>
    <t xml:space="preserve">Arquitectura (juliol) </t>
  </si>
  <si>
    <t xml:space="preserve">Arquitectura (febrer) </t>
  </si>
  <si>
    <t>Eng. Tècn. d'Obres Públiques</t>
  </si>
  <si>
    <t>280 FNB</t>
  </si>
  <si>
    <t>Diplomatura de Màquines Navals</t>
  </si>
  <si>
    <t>Diplomatura de Navegació Marítima</t>
  </si>
  <si>
    <t>Eng. Tècn. Naval en Propulsió i Serveis del Vaixell</t>
  </si>
  <si>
    <t>300 EPSC</t>
  </si>
  <si>
    <t>Eng. Tècn. Aeronàutica en Aeronavegació</t>
  </si>
  <si>
    <t>Eng. Tècn. de Telec. en Sist. Electrònics</t>
  </si>
  <si>
    <t>340 EPSEVG</t>
  </si>
  <si>
    <t>Eng. Tècn. d'Informàtica de Gestió</t>
  </si>
  <si>
    <t>Centres adscrits</t>
  </si>
  <si>
    <t>840 EUPMT</t>
  </si>
  <si>
    <t xml:space="preserve">Eng. Tècn. de Telec. en Telemàtica </t>
  </si>
  <si>
    <t xml:space="preserve">Eng. Tècn. d'Informàtica de Gestió </t>
  </si>
  <si>
    <t>Relació demanda en 1a preferència / oferta de places</t>
  </si>
  <si>
    <t>Centres</t>
  </si>
  <si>
    <t>ETSAB</t>
  </si>
  <si>
    <t>ETSETB</t>
  </si>
  <si>
    <t>ETSEIB</t>
  </si>
  <si>
    <t>ETSECCPB</t>
  </si>
  <si>
    <t>FIB</t>
  </si>
  <si>
    <t>ETSAV</t>
  </si>
  <si>
    <t>FNB</t>
  </si>
  <si>
    <t>EPSC</t>
  </si>
  <si>
    <t>EPSEVG</t>
  </si>
  <si>
    <t>EUNCET</t>
  </si>
  <si>
    <t>Eng. Informàtica</t>
  </si>
  <si>
    <t>Eng. Tècn. d'Informàtica de Sistemes</t>
  </si>
  <si>
    <t>TOTAL ESTUDIS DE 1R I 2N CICLES</t>
  </si>
  <si>
    <t>TOTAL ESTUDIS DE 1R i 2N CICLES (SENSE ENTRADA FEBRER)</t>
  </si>
  <si>
    <t>TOTAL ESTUDIS DE 1R CICLE</t>
  </si>
  <si>
    <t>TOTAL UPC (CENTRES PROPIS)</t>
  </si>
  <si>
    <t>TOTAL UPC (CENTRES PROPIS) (SENSE ENTRADA DE FEBRER)</t>
  </si>
  <si>
    <t>220 ETSEIAT</t>
  </si>
  <si>
    <t>TOTAL ESTUDIS DE 1R CICLE (CENTRES ADSCRITS)</t>
  </si>
  <si>
    <t>TOTAL UPC (CENTRES PROPIS I ADSCRITS)</t>
  </si>
  <si>
    <t>ETSEIAT</t>
  </si>
  <si>
    <t>Centres propis</t>
  </si>
  <si>
    <t>2007-08</t>
  </si>
  <si>
    <r>
      <t>(1)</t>
    </r>
    <r>
      <rPr>
        <sz val="8"/>
        <color theme="3" tint="-0.249977111117893"/>
        <rFont val="Arial"/>
        <family val="2"/>
      </rPr>
      <t xml:space="preserve"> Demanda a la convocatòria de juny.</t>
    </r>
  </si>
  <si>
    <r>
      <t>(3)</t>
    </r>
    <r>
      <rPr>
        <sz val="8"/>
        <color theme="3" tint="-0.249977111117893"/>
        <rFont val="Arial"/>
        <family val="2"/>
      </rPr>
      <t xml:space="preserve"> Demanda insatisfeta = demanda en 1a preferència - assignats en 1a preferència.</t>
    </r>
  </si>
  <si>
    <r>
      <t>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</si>
  <si>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% Dones de 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</si>
  <si>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% Homes de demanda en 1a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</si>
  <si>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Demanda en resta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</si>
  <si>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Assignats en 1a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</si>
  <si>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Assignació en resta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</si>
  <si>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Demanda insatisfeta 1a pref. 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</si>
  <si>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% Dones de demanda en 1a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</si>
  <si>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Demanda en 1a pref. juny </t>
    </r>
    <r>
      <rPr>
        <b/>
        <vertAlign val="superscript"/>
        <sz val="10"/>
        <color theme="0"/>
        <rFont val="Arial"/>
        <family val="2"/>
      </rPr>
      <t>(1)</t>
    </r>
  </si>
  <si>
    <r>
      <t>Demanda en resta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</si>
  <si>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Assignats en resta pref. juliol </t>
    </r>
    <r>
      <rPr>
        <b/>
        <vertAlign val="superscript"/>
        <sz val="10"/>
        <color theme="0"/>
        <rFont val="Arial"/>
        <family val="2"/>
      </rPr>
      <t>(2)</t>
    </r>
  </si>
  <si>
    <r>
      <t>(2)</t>
    </r>
    <r>
      <rPr>
        <sz val="8"/>
        <color theme="3" tint="-0.249977111117893"/>
        <rFont val="Arial"/>
        <family val="2"/>
      </rPr>
      <t xml:space="preserve"> Assignats el juliol 2009.</t>
    </r>
  </si>
  <si>
    <t>Any acadèmic 2009-2010</t>
  </si>
  <si>
    <t>CURS ACADÈMIC 2009-2010</t>
  </si>
  <si>
    <t>310 EPSEB</t>
  </si>
  <si>
    <t>Eng. Tècn. Topogràfica</t>
  </si>
  <si>
    <t>EPSEB</t>
  </si>
  <si>
    <t>-</t>
  </si>
  <si>
    <t>TOTAL UPC (CENTRES PROPIS I ADSCRITS) 
(SENSE ENTRADA DE FEBRER)</t>
  </si>
  <si>
    <t>1.2.3 ACCÉS ALS ESTUDIS DE 1r I DE 1r I 2n CICLES PER PREINSCRIPCIÓ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</si>
</sst>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3" tint="-0.249977111117893"/>
      <name val="Helv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u/>
      <sz val="10"/>
      <color theme="3" tint="-0.249977111117893"/>
      <name val="Helv"/>
    </font>
    <font>
      <b/>
      <sz val="12"/>
      <color theme="3" tint="-0.249977111117893"/>
      <name val="Helv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0" tint="-0.1499984740745262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10"/>
      <color rgb="FF6E97C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16" borderId="6" applyNumberFormat="0" applyFont="0" applyFill="0" applyAlignment="0" applyProtection="0"/>
    <xf numFmtId="0" fontId="4" fillId="16" borderId="7" applyNumberFormat="0" applyFont="0" applyFill="0" applyAlignment="0" applyProtection="0"/>
    <xf numFmtId="0" fontId="4" fillId="16" borderId="8" applyNumberFormat="0" applyFont="0" applyFill="0" applyAlignment="0" applyProtection="0"/>
    <xf numFmtId="0" fontId="4" fillId="16" borderId="9" applyNumberFormat="0" applyFont="0" applyFill="0" applyAlignment="0" applyProtection="0"/>
    <xf numFmtId="0" fontId="12" fillId="4" borderId="0" applyNumberFormat="0" applyBorder="0" applyAlignment="0" applyProtection="0"/>
    <xf numFmtId="0" fontId="13" fillId="17" borderId="10" applyNumberFormat="0" applyAlignment="0" applyProtection="0"/>
    <xf numFmtId="0" fontId="14" fillId="18" borderId="11" applyNumberFormat="0" applyAlignment="0" applyProtection="0"/>
    <xf numFmtId="0" fontId="15" fillId="0" borderId="12" applyNumberFormat="0" applyFill="0" applyAlignment="0" applyProtection="0"/>
    <xf numFmtId="4" fontId="3" fillId="19" borderId="13">
      <alignment horizontal="left" vertical="center"/>
    </xf>
    <xf numFmtId="0" fontId="5" fillId="20" borderId="13">
      <alignment horizontal="left" vertical="center"/>
    </xf>
    <xf numFmtId="0" fontId="5" fillId="16" borderId="13">
      <alignment horizontal="left" vertical="center"/>
    </xf>
    <xf numFmtId="0" fontId="5" fillId="16" borderId="13">
      <alignment horizontal="left" vertical="center"/>
    </xf>
    <xf numFmtId="0" fontId="5" fillId="21" borderId="13">
      <alignment horizontal="left" vertical="center"/>
    </xf>
    <xf numFmtId="0" fontId="6" fillId="22" borderId="0">
      <alignment horizontal="left" vertical="center"/>
    </xf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7" fillId="7" borderId="10" applyNumberFormat="0" applyAlignment="0" applyProtection="0"/>
    <xf numFmtId="3" fontId="7" fillId="27" borderId="13" applyNumberFormat="0">
      <alignment vertical="center"/>
    </xf>
    <xf numFmtId="3" fontId="7" fillId="28" borderId="13" applyNumberFormat="0">
      <alignment vertical="center"/>
    </xf>
    <xf numFmtId="4" fontId="7" fillId="16" borderId="13" applyNumberFormat="0">
      <alignment vertical="center"/>
    </xf>
    <xf numFmtId="4" fontId="7" fillId="21" borderId="13" applyNumberFormat="0">
      <alignment vertical="center"/>
    </xf>
    <xf numFmtId="0" fontId="7" fillId="29" borderId="13">
      <alignment horizontal="left" vertical="center"/>
    </xf>
    <xf numFmtId="0" fontId="3" fillId="30" borderId="13">
      <alignment horizontal="center" vertical="center"/>
    </xf>
    <xf numFmtId="0" fontId="3" fillId="19" borderId="13">
      <alignment horizontal="center" vertical="center" wrapText="1"/>
    </xf>
    <xf numFmtId="3" fontId="7" fillId="16" borderId="0" applyNumberFormat="0">
      <alignment vertical="center"/>
    </xf>
    <xf numFmtId="4" fontId="5" fillId="16" borderId="13" applyNumberFormat="0">
      <alignment vertical="center"/>
    </xf>
    <xf numFmtId="0" fontId="3" fillId="19" borderId="13">
      <alignment horizontal="center" vertical="center"/>
    </xf>
    <xf numFmtId="4" fontId="5" fillId="21" borderId="13" applyNumberFormat="0">
      <alignment vertical="center"/>
    </xf>
    <xf numFmtId="4" fontId="5" fillId="20" borderId="13" applyNumberFormat="0">
      <alignment vertical="center"/>
    </xf>
    <xf numFmtId="0" fontId="18" fillId="3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32" borderId="14" applyNumberFormat="0" applyFont="0" applyAlignment="0" applyProtection="0"/>
    <xf numFmtId="9" fontId="1" fillId="0" borderId="0" applyFont="0" applyFill="0" applyBorder="0" applyAlignment="0" applyProtection="0"/>
    <xf numFmtId="0" fontId="20" fillId="17" borderId="15" applyNumberFormat="0" applyAlignment="0" applyProtection="0"/>
    <xf numFmtId="0" fontId="1" fillId="0" borderId="0" applyNumberForma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16" fillId="0" borderId="18" applyNumberFormat="0" applyFill="0" applyAlignment="0" applyProtection="0"/>
    <xf numFmtId="0" fontId="9" fillId="0" borderId="19" applyAlignment="0">
      <alignment horizontal="center"/>
    </xf>
  </cellStyleXfs>
  <cellXfs count="150">
    <xf numFmtId="0" fontId="0" fillId="0" borderId="0" xfId="0"/>
    <xf numFmtId="0" fontId="26" fillId="22" borderId="0" xfId="60" applyFont="1" applyFill="1" applyBorder="1"/>
    <xf numFmtId="0" fontId="26" fillId="22" borderId="0" xfId="60" applyFont="1" applyFill="1"/>
    <xf numFmtId="0" fontId="28" fillId="29" borderId="0" xfId="50" applyFont="1" applyBorder="1" applyAlignment="1">
      <alignment vertical="center"/>
    </xf>
    <xf numFmtId="0" fontId="26" fillId="22" borderId="0" xfId="60" applyFont="1" applyFill="1" applyBorder="1" applyAlignment="1">
      <alignment horizontal="centerContinuous"/>
    </xf>
    <xf numFmtId="0" fontId="29" fillId="22" borderId="0" xfId="60" applyFont="1" applyFill="1" applyBorder="1" applyAlignment="1">
      <alignment horizontal="centerContinuous"/>
    </xf>
    <xf numFmtId="0" fontId="27" fillId="29" borderId="0" xfId="50" applyFont="1" applyBorder="1" applyAlignment="1">
      <alignment horizontal="left" vertical="center" wrapText="1"/>
    </xf>
    <xf numFmtId="0" fontId="27" fillId="29" borderId="0" xfId="50" applyFont="1" applyBorder="1">
      <alignment horizontal="left" vertical="center"/>
    </xf>
    <xf numFmtId="0" fontId="26" fillId="22" borderId="0" xfId="60" applyFont="1" applyFill="1" applyBorder="1" applyAlignment="1">
      <alignment horizontal="center"/>
    </xf>
    <xf numFmtId="9" fontId="26" fillId="22" borderId="0" xfId="60" applyNumberFormat="1" applyFont="1" applyFill="1" applyBorder="1" applyAlignment="1">
      <alignment horizontal="center" wrapText="1"/>
    </xf>
    <xf numFmtId="0" fontId="30" fillId="22" borderId="0" xfId="60" applyFont="1" applyFill="1" applyBorder="1" applyAlignment="1">
      <alignment wrapText="1"/>
    </xf>
    <xf numFmtId="0" fontId="26" fillId="22" borderId="0" xfId="60" applyFont="1" applyFill="1" applyBorder="1" applyAlignment="1">
      <alignment horizontal="centerContinuous" wrapText="1"/>
    </xf>
    <xf numFmtId="0" fontId="26" fillId="0" borderId="0" xfId="60" applyFont="1" applyFill="1" applyBorder="1" applyAlignment="1">
      <alignment horizontal="centerContinuous"/>
    </xf>
    <xf numFmtId="0" fontId="26" fillId="22" borderId="5" xfId="23" applyFont="1" applyFill="1" applyBorder="1" applyAlignment="1"/>
    <xf numFmtId="0" fontId="30" fillId="22" borderId="9" xfId="27" applyFont="1" applyFill="1" applyBorder="1" applyAlignment="1">
      <alignment wrapText="1"/>
    </xf>
    <xf numFmtId="0" fontId="26" fillId="22" borderId="9" xfId="27" applyFont="1" applyFill="1" applyBorder="1" applyAlignment="1">
      <alignment horizontal="centerContinuous" wrapText="1"/>
    </xf>
    <xf numFmtId="0" fontId="26" fillId="0" borderId="9" xfId="27" applyFont="1" applyFill="1" applyBorder="1" applyAlignment="1">
      <alignment horizontal="centerContinuous"/>
    </xf>
    <xf numFmtId="0" fontId="26" fillId="22" borderId="9" xfId="27" applyFont="1" applyFill="1" applyBorder="1" applyAlignment="1">
      <alignment horizontal="centerContinuous"/>
    </xf>
    <xf numFmtId="0" fontId="26" fillId="22" borderId="3" xfId="21" applyFont="1" applyFill="1" applyBorder="1"/>
    <xf numFmtId="0" fontId="26" fillId="22" borderId="8" xfId="26" applyFont="1" applyFill="1"/>
    <xf numFmtId="0" fontId="26" fillId="22" borderId="6" xfId="24" applyFont="1" applyFill="1"/>
    <xf numFmtId="0" fontId="26" fillId="22" borderId="0" xfId="60" applyFont="1" applyFill="1" applyAlignment="1">
      <alignment wrapText="1"/>
    </xf>
    <xf numFmtId="0" fontId="26" fillId="22" borderId="0" xfId="60" applyFont="1" applyFill="1" applyBorder="1" applyAlignment="1">
      <alignment horizontal="left" wrapText="1"/>
    </xf>
    <xf numFmtId="2" fontId="26" fillId="22" borderId="0" xfId="6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left" vertical="center"/>
    </xf>
    <xf numFmtId="0" fontId="32" fillId="22" borderId="0" xfId="37" applyFont="1">
      <alignment horizontal="left" vertical="center"/>
    </xf>
    <xf numFmtId="0" fontId="27" fillId="29" borderId="22" xfId="50" applyFont="1" applyBorder="1">
      <alignment horizontal="left" vertical="center"/>
    </xf>
    <xf numFmtId="10" fontId="26" fillId="22" borderId="0" xfId="60" applyNumberFormat="1" applyFont="1" applyFill="1"/>
    <xf numFmtId="0" fontId="27" fillId="29" borderId="13" xfId="50" applyFont="1">
      <alignment horizontal="left" vertical="center"/>
    </xf>
    <xf numFmtId="0" fontId="27" fillId="29" borderId="21" xfId="50" applyFont="1" applyBorder="1">
      <alignment horizontal="left" vertical="center"/>
    </xf>
    <xf numFmtId="0" fontId="27" fillId="29" borderId="25" xfId="50" applyFont="1" applyBorder="1" applyAlignment="1">
      <alignment vertical="center"/>
    </xf>
    <xf numFmtId="0" fontId="27" fillId="29" borderId="24" xfId="50" applyFont="1" applyBorder="1" applyAlignment="1">
      <alignment vertical="center"/>
    </xf>
    <xf numFmtId="0" fontId="27" fillId="29" borderId="20" xfId="50" applyFont="1" applyBorder="1">
      <alignment horizontal="left" vertical="center"/>
    </xf>
    <xf numFmtId="0" fontId="27" fillId="29" borderId="26" xfId="50" applyFont="1" applyBorder="1" applyAlignment="1">
      <alignment vertical="center"/>
    </xf>
    <xf numFmtId="0" fontId="27" fillId="29" borderId="23" xfId="50" applyFont="1" applyBorder="1" applyAlignment="1">
      <alignment vertical="center"/>
    </xf>
    <xf numFmtId="0" fontId="28" fillId="22" borderId="0" xfId="0" applyFont="1" applyFill="1" applyBorder="1"/>
    <xf numFmtId="10" fontId="26" fillId="22" borderId="0" xfId="60" applyNumberFormat="1" applyFont="1" applyFill="1" applyBorder="1"/>
    <xf numFmtId="0" fontId="26" fillId="22" borderId="0" xfId="60" applyFont="1" applyFill="1" applyBorder="1" applyAlignment="1">
      <alignment wrapText="1"/>
    </xf>
    <xf numFmtId="0" fontId="28" fillId="34" borderId="28" xfId="46" quotePrefix="1" applyNumberFormat="1" applyFont="1" applyFill="1" applyBorder="1" applyAlignment="1">
      <alignment vertical="center" wrapText="1"/>
    </xf>
    <xf numFmtId="3" fontId="28" fillId="34" borderId="28" xfId="46" applyNumberFormat="1" applyFont="1" applyFill="1" applyBorder="1">
      <alignment vertical="center"/>
    </xf>
    <xf numFmtId="164" fontId="28" fillId="34" borderId="28" xfId="65" applyNumberFormat="1" applyFont="1" applyFill="1" applyBorder="1" applyAlignment="1">
      <alignment vertical="center"/>
    </xf>
    <xf numFmtId="2" fontId="28" fillId="34" borderId="28" xfId="46" applyNumberFormat="1" applyFont="1" applyFill="1" applyBorder="1">
      <alignment vertical="center"/>
    </xf>
    <xf numFmtId="165" fontId="28" fillId="34" borderId="28" xfId="46" applyNumberFormat="1" applyFont="1" applyFill="1" applyBorder="1">
      <alignment vertical="center"/>
    </xf>
    <xf numFmtId="3" fontId="28" fillId="35" borderId="28" xfId="47" applyNumberFormat="1" applyFont="1" applyFill="1" applyBorder="1">
      <alignment vertical="center"/>
    </xf>
    <xf numFmtId="164" fontId="28" fillId="35" borderId="28" xfId="65" applyNumberFormat="1" applyFont="1" applyFill="1" applyBorder="1" applyAlignment="1">
      <alignment vertical="center"/>
    </xf>
    <xf numFmtId="2" fontId="28" fillId="35" borderId="28" xfId="46" applyNumberFormat="1" applyFont="1" applyFill="1" applyBorder="1">
      <alignment vertical="center"/>
    </xf>
    <xf numFmtId="165" fontId="28" fillId="35" borderId="28" xfId="46" applyNumberFormat="1" applyFont="1" applyFill="1" applyBorder="1">
      <alignment vertical="center"/>
    </xf>
    <xf numFmtId="3" fontId="28" fillId="34" borderId="28" xfId="0" applyNumberFormat="1" applyFont="1" applyFill="1" applyBorder="1" applyAlignment="1">
      <alignment vertical="center"/>
    </xf>
    <xf numFmtId="3" fontId="28" fillId="34" borderId="28" xfId="0" applyNumberFormat="1" applyFont="1" applyFill="1" applyBorder="1"/>
    <xf numFmtId="164" fontId="28" fillId="34" borderId="28" xfId="65" applyNumberFormat="1" applyFont="1" applyFill="1" applyBorder="1"/>
    <xf numFmtId="0" fontId="28" fillId="35" borderId="28" xfId="47" quotePrefix="1" applyNumberFormat="1" applyFont="1" applyFill="1" applyBorder="1" applyAlignment="1">
      <alignment vertical="center" wrapText="1"/>
    </xf>
    <xf numFmtId="3" fontId="28" fillId="34" borderId="28" xfId="46" applyNumberFormat="1" applyFont="1" applyFill="1" applyBorder="1" applyAlignment="1">
      <alignment horizontal="right" vertical="center"/>
    </xf>
    <xf numFmtId="3" fontId="3" fillId="33" borderId="28" xfId="52" applyNumberFormat="1" applyFont="1" applyFill="1" applyBorder="1" applyAlignment="1">
      <alignment vertical="center" wrapText="1"/>
    </xf>
    <xf numFmtId="164" fontId="3" fillId="33" borderId="28" xfId="65" applyNumberFormat="1" applyFont="1" applyFill="1" applyBorder="1" applyAlignment="1">
      <alignment vertical="center" wrapText="1"/>
    </xf>
    <xf numFmtId="0" fontId="36" fillId="22" borderId="0" xfId="62" applyFont="1" applyFill="1" applyBorder="1"/>
    <xf numFmtId="0" fontId="37" fillId="22" borderId="0" xfId="62" applyFont="1" applyFill="1" applyBorder="1"/>
    <xf numFmtId="0" fontId="36" fillId="22" borderId="0" xfId="62" applyFont="1" applyFill="1" applyBorder="1" applyAlignment="1">
      <alignment horizontal="center"/>
    </xf>
    <xf numFmtId="2" fontId="38" fillId="22" borderId="0" xfId="63" applyNumberFormat="1" applyFont="1" applyFill="1" applyBorder="1"/>
    <xf numFmtId="0" fontId="38" fillId="22" borderId="0" xfId="61" applyFont="1" applyFill="1" applyBorder="1"/>
    <xf numFmtId="0" fontId="39" fillId="22" borderId="0" xfId="60" applyFont="1" applyFill="1" applyBorder="1" applyAlignment="1">
      <alignment wrapText="1"/>
    </xf>
    <xf numFmtId="0" fontId="27" fillId="29" borderId="29" xfId="50" applyFont="1" applyBorder="1">
      <alignment horizontal="left" vertical="center"/>
    </xf>
    <xf numFmtId="0" fontId="28" fillId="35" borderId="28" xfId="47" applyNumberFormat="1" applyFont="1" applyFill="1" applyBorder="1" applyAlignment="1">
      <alignment vertical="center" wrapText="1"/>
    </xf>
    <xf numFmtId="0" fontId="28" fillId="34" borderId="28" xfId="46" applyNumberFormat="1" applyFont="1" applyFill="1" applyBorder="1" applyAlignment="1">
      <alignment vertical="center" wrapText="1"/>
    </xf>
    <xf numFmtId="0" fontId="26" fillId="22" borderId="30" xfId="23" applyFont="1" applyFill="1" applyBorder="1" applyAlignment="1"/>
    <xf numFmtId="0" fontId="30" fillId="22" borderId="31" xfId="27" applyFont="1" applyFill="1" applyBorder="1" applyAlignment="1">
      <alignment wrapText="1"/>
    </xf>
    <xf numFmtId="0" fontId="26" fillId="22" borderId="31" xfId="27" applyFont="1" applyFill="1" applyBorder="1" applyAlignment="1">
      <alignment horizontal="left" wrapText="1"/>
    </xf>
    <xf numFmtId="0" fontId="26" fillId="22" borderId="31" xfId="27" applyFont="1" applyFill="1" applyBorder="1" applyAlignment="1">
      <alignment horizontal="center"/>
    </xf>
    <xf numFmtId="2" fontId="26" fillId="22" borderId="31" xfId="27" applyNumberFormat="1" applyFont="1" applyFill="1" applyBorder="1" applyAlignment="1">
      <alignment horizontal="center" wrapText="1"/>
    </xf>
    <xf numFmtId="9" fontId="26" fillId="22" borderId="31" xfId="27" applyNumberFormat="1" applyFont="1" applyFill="1" applyBorder="1" applyAlignment="1">
      <alignment horizontal="center" wrapText="1"/>
    </xf>
    <xf numFmtId="0" fontId="26" fillId="22" borderId="32" xfId="21" applyFont="1" applyFill="1" applyBorder="1"/>
    <xf numFmtId="0" fontId="26" fillId="22" borderId="33" xfId="26" applyFont="1" applyFill="1" applyBorder="1"/>
    <xf numFmtId="0" fontId="26" fillId="22" borderId="35" xfId="24" applyFont="1" applyFill="1" applyBorder="1"/>
    <xf numFmtId="164" fontId="28" fillId="35" borderId="34" xfId="65" applyNumberFormat="1" applyFont="1" applyFill="1" applyBorder="1" applyAlignment="1">
      <alignment vertical="center"/>
    </xf>
    <xf numFmtId="165" fontId="28" fillId="35" borderId="34" xfId="46" applyNumberFormat="1" applyFont="1" applyFill="1" applyBorder="1">
      <alignment vertical="center"/>
    </xf>
    <xf numFmtId="0" fontId="28" fillId="35" borderId="34" xfId="46" applyNumberFormat="1" applyFont="1" applyFill="1" applyBorder="1" applyAlignment="1">
      <alignment vertical="center" wrapText="1"/>
    </xf>
    <xf numFmtId="3" fontId="28" fillId="35" borderId="34" xfId="46" applyNumberFormat="1" applyFont="1" applyFill="1" applyBorder="1">
      <alignment vertical="center"/>
    </xf>
    <xf numFmtId="3" fontId="28" fillId="35" borderId="34" xfId="46" applyNumberFormat="1" applyFont="1" applyFill="1" applyBorder="1" applyAlignment="1">
      <alignment horizontal="right" vertical="center"/>
    </xf>
    <xf numFmtId="3" fontId="35" fillId="36" borderId="34" xfId="56" applyNumberFormat="1" applyFont="1" applyFill="1" applyBorder="1">
      <alignment vertical="center"/>
    </xf>
    <xf numFmtId="164" fontId="35" fillId="36" borderId="34" xfId="65" applyNumberFormat="1" applyFont="1" applyFill="1" applyBorder="1" applyAlignment="1">
      <alignment vertical="center"/>
    </xf>
    <xf numFmtId="3" fontId="3" fillId="33" borderId="34" xfId="52" applyNumberFormat="1" applyFont="1" applyFill="1" applyBorder="1" applyAlignment="1">
      <alignment vertical="center" wrapText="1"/>
    </xf>
    <xf numFmtId="164" fontId="3" fillId="33" borderId="34" xfId="65" applyNumberFormat="1" applyFont="1" applyFill="1" applyBorder="1" applyAlignment="1">
      <alignment vertical="center" wrapText="1"/>
    </xf>
    <xf numFmtId="0" fontId="32" fillId="22" borderId="35" xfId="37" applyFont="1" applyBorder="1">
      <alignment horizontal="left" vertical="center"/>
    </xf>
    <xf numFmtId="0" fontId="26" fillId="22" borderId="36" xfId="22" applyFont="1" applyFill="1" applyBorder="1"/>
    <xf numFmtId="0" fontId="26" fillId="22" borderId="37" xfId="25" applyFont="1" applyFill="1" applyBorder="1" applyAlignment="1">
      <alignment wrapText="1"/>
    </xf>
    <xf numFmtId="0" fontId="26" fillId="22" borderId="37" xfId="25" applyFont="1" applyFill="1" applyBorder="1"/>
    <xf numFmtId="10" fontId="26" fillId="22" borderId="37" xfId="25" applyNumberFormat="1" applyFont="1" applyFill="1" applyBorder="1"/>
    <xf numFmtId="0" fontId="32" fillId="22" borderId="37" xfId="37" applyFont="1" applyBorder="1">
      <alignment horizontal="left" vertical="center"/>
    </xf>
    <xf numFmtId="0" fontId="32" fillId="22" borderId="38" xfId="37" applyFont="1" applyBorder="1">
      <alignment horizontal="left" vertical="center"/>
    </xf>
    <xf numFmtId="0" fontId="26" fillId="37" borderId="0" xfId="60" applyFont="1" applyFill="1"/>
    <xf numFmtId="0" fontId="26" fillId="22" borderId="4" xfId="26" applyFont="1" applyFill="1" applyBorder="1"/>
    <xf numFmtId="0" fontId="3" fillId="37" borderId="7" xfId="52" applyFont="1" applyFill="1" applyBorder="1" applyAlignment="1">
      <alignment horizontal="left" vertical="center" wrapText="1"/>
    </xf>
    <xf numFmtId="3" fontId="3" fillId="37" borderId="7" xfId="52" applyNumberFormat="1" applyFont="1" applyFill="1" applyBorder="1" applyAlignment="1">
      <alignment vertical="center" wrapText="1"/>
    </xf>
    <xf numFmtId="164" fontId="3" fillId="37" borderId="7" xfId="65" applyNumberFormat="1" applyFont="1" applyFill="1" applyBorder="1" applyAlignment="1">
      <alignment vertical="center" wrapText="1"/>
    </xf>
    <xf numFmtId="0" fontId="3" fillId="37" borderId="7" xfId="52" applyFont="1" applyFill="1" applyBorder="1" applyAlignment="1">
      <alignment vertical="center" wrapText="1"/>
    </xf>
    <xf numFmtId="2" fontId="3" fillId="37" borderId="7" xfId="52" applyNumberFormat="1" applyFont="1" applyFill="1" applyBorder="1" applyAlignment="1">
      <alignment vertical="center" wrapText="1"/>
    </xf>
    <xf numFmtId="0" fontId="26" fillId="37" borderId="2" xfId="24" applyFont="1" applyFill="1" applyBorder="1"/>
    <xf numFmtId="0" fontId="28" fillId="34" borderId="39" xfId="46" applyNumberFormat="1" applyFont="1" applyFill="1" applyBorder="1" applyAlignment="1">
      <alignment vertical="center" wrapText="1"/>
    </xf>
    <xf numFmtId="0" fontId="28" fillId="35" borderId="28" xfId="46" applyNumberFormat="1" applyFont="1" applyFill="1" applyBorder="1" applyAlignment="1">
      <alignment vertical="center" wrapText="1"/>
    </xf>
    <xf numFmtId="3" fontId="28" fillId="35" borderId="28" xfId="46" applyNumberFormat="1" applyFont="1" applyFill="1" applyBorder="1">
      <alignment vertical="center"/>
    </xf>
    <xf numFmtId="164" fontId="38" fillId="36" borderId="28" xfId="65" applyNumberFormat="1" applyFont="1" applyFill="1" applyBorder="1" applyAlignment="1">
      <alignment vertical="center"/>
    </xf>
    <xf numFmtId="164" fontId="38" fillId="33" borderId="28" xfId="65" applyNumberFormat="1" applyFont="1" applyFill="1" applyBorder="1" applyAlignment="1">
      <alignment vertical="center"/>
    </xf>
    <xf numFmtId="2" fontId="38" fillId="36" borderId="28" xfId="46" applyNumberFormat="1" applyFont="1" applyFill="1" applyBorder="1">
      <alignment vertical="center"/>
    </xf>
    <xf numFmtId="165" fontId="38" fillId="36" borderId="28" xfId="46" applyNumberFormat="1" applyFont="1" applyFill="1" applyBorder="1">
      <alignment vertical="center"/>
    </xf>
    <xf numFmtId="165" fontId="38" fillId="36" borderId="34" xfId="46" applyNumberFormat="1" applyFont="1" applyFill="1" applyBorder="1">
      <alignment vertical="center"/>
    </xf>
    <xf numFmtId="3" fontId="33" fillId="36" borderId="28" xfId="56" applyNumberFormat="1" applyFont="1" applyFill="1" applyBorder="1">
      <alignment vertical="center"/>
    </xf>
    <xf numFmtId="164" fontId="33" fillId="36" borderId="28" xfId="65" applyNumberFormat="1" applyFont="1" applyFill="1" applyBorder="1" applyAlignment="1">
      <alignment vertical="center"/>
    </xf>
    <xf numFmtId="3" fontId="33" fillId="36" borderId="28" xfId="57" applyNumberFormat="1" applyFont="1" applyFill="1" applyBorder="1">
      <alignment vertical="center"/>
    </xf>
    <xf numFmtId="0" fontId="39" fillId="22" borderId="0" xfId="60" applyFont="1" applyFill="1"/>
    <xf numFmtId="0" fontId="39" fillId="22" borderId="8" xfId="26" applyFont="1" applyFill="1"/>
    <xf numFmtId="0" fontId="39" fillId="22" borderId="6" xfId="24" applyFont="1" applyFill="1"/>
    <xf numFmtId="4" fontId="3" fillId="33" borderId="34" xfId="52" applyNumberFormat="1" applyFont="1" applyFill="1" applyBorder="1" applyAlignment="1">
      <alignment vertical="center" wrapText="1"/>
    </xf>
    <xf numFmtId="0" fontId="40" fillId="22" borderId="0" xfId="0" applyFont="1" applyFill="1" applyBorder="1"/>
    <xf numFmtId="0" fontId="40" fillId="22" borderId="0" xfId="61" applyFont="1" applyFill="1" applyBorder="1"/>
    <xf numFmtId="0" fontId="38" fillId="22" borderId="0" xfId="0" applyFont="1" applyFill="1" applyBorder="1"/>
    <xf numFmtId="0" fontId="37" fillId="22" borderId="0" xfId="62" applyFont="1" applyFill="1" applyBorder="1" applyAlignment="1">
      <alignment horizontal="right"/>
    </xf>
    <xf numFmtId="0" fontId="39" fillId="22" borderId="0" xfId="60" applyFont="1" applyFill="1" applyBorder="1" applyAlignment="1">
      <alignment horizontal="right"/>
    </xf>
    <xf numFmtId="0" fontId="28" fillId="35" borderId="39" xfId="46" applyNumberFormat="1" applyFont="1" applyFill="1" applyBorder="1" applyAlignment="1">
      <alignment vertical="center" wrapText="1"/>
    </xf>
    <xf numFmtId="2" fontId="33" fillId="33" borderId="28" xfId="46" applyNumberFormat="1" applyFont="1" applyFill="1" applyBorder="1">
      <alignment vertical="center"/>
    </xf>
    <xf numFmtId="165" fontId="33" fillId="33" borderId="28" xfId="46" applyNumberFormat="1" applyFont="1" applyFill="1" applyBorder="1">
      <alignment vertical="center"/>
    </xf>
    <xf numFmtId="2" fontId="33" fillId="36" borderId="28" xfId="46" applyNumberFormat="1" applyFont="1" applyFill="1" applyBorder="1">
      <alignment vertical="center"/>
    </xf>
    <xf numFmtId="165" fontId="33" fillId="36" borderId="28" xfId="46" applyNumberFormat="1" applyFont="1" applyFill="1" applyBorder="1">
      <alignment vertical="center"/>
    </xf>
    <xf numFmtId="0" fontId="41" fillId="22" borderId="0" xfId="62" applyFont="1" applyFill="1" applyBorder="1"/>
    <xf numFmtId="0" fontId="42" fillId="22" borderId="0" xfId="0" applyFont="1" applyFill="1" applyBorder="1"/>
    <xf numFmtId="0" fontId="43" fillId="22" borderId="0" xfId="62" applyFont="1" applyFill="1" applyBorder="1"/>
    <xf numFmtId="0" fontId="41" fillId="22" borderId="0" xfId="62" quotePrefix="1" applyFont="1" applyFill="1" applyBorder="1"/>
    <xf numFmtId="0" fontId="41" fillId="22" borderId="0" xfId="62" applyFont="1" applyFill="1" applyBorder="1" applyAlignment="1">
      <alignment horizontal="left"/>
    </xf>
    <xf numFmtId="0" fontId="39" fillId="22" borderId="0" xfId="60" applyFont="1" applyFill="1" applyBorder="1"/>
    <xf numFmtId="0" fontId="31" fillId="22" borderId="40" xfId="37" applyFont="1" applyBorder="1" applyAlignment="1">
      <alignment horizontal="left" vertical="center"/>
    </xf>
    <xf numFmtId="0" fontId="31" fillId="22" borderId="41" xfId="37" applyFont="1" applyBorder="1" applyAlignment="1">
      <alignment horizontal="left" vertical="center"/>
    </xf>
    <xf numFmtId="0" fontId="31" fillId="22" borderId="42" xfId="37" applyFont="1" applyBorder="1" applyAlignment="1">
      <alignment horizontal="left" vertical="center"/>
    </xf>
    <xf numFmtId="0" fontId="31" fillId="22" borderId="43" xfId="37" applyFont="1" applyBorder="1" applyAlignment="1">
      <alignment horizontal="left" vertical="center"/>
    </xf>
    <xf numFmtId="0" fontId="31" fillId="22" borderId="44" xfId="37" applyFont="1" applyBorder="1" applyAlignment="1">
      <alignment horizontal="left" vertical="center"/>
    </xf>
    <xf numFmtId="0" fontId="31" fillId="22" borderId="45" xfId="37" applyFont="1" applyBorder="1" applyAlignment="1">
      <alignment horizontal="left" vertical="center"/>
    </xf>
    <xf numFmtId="0" fontId="3" fillId="33" borderId="28" xfId="52" applyFont="1" applyFill="1" applyBorder="1" applyAlignment="1">
      <alignment horizontal="left" vertical="center" wrapText="1"/>
    </xf>
    <xf numFmtId="0" fontId="3" fillId="33" borderId="34" xfId="52" applyFont="1" applyFill="1" applyBorder="1" applyAlignment="1">
      <alignment horizontal="center" vertical="center" wrapText="1"/>
    </xf>
    <xf numFmtId="0" fontId="33" fillId="33" borderId="34" xfId="52" applyFont="1" applyFill="1" applyBorder="1" applyAlignment="1">
      <alignment horizontal="center" vertical="center" wrapText="1"/>
    </xf>
    <xf numFmtId="0" fontId="33" fillId="36" borderId="28" xfId="56" applyNumberFormat="1" applyFont="1" applyFill="1" applyBorder="1">
      <alignment vertical="center"/>
    </xf>
    <xf numFmtId="0" fontId="27" fillId="29" borderId="27" xfId="50" applyFont="1" applyBorder="1" applyAlignment="1">
      <alignment horizontal="left" vertical="center"/>
    </xf>
    <xf numFmtId="0" fontId="27" fillId="29" borderId="0" xfId="5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34" borderId="28" xfId="46" applyNumberFormat="1" applyFont="1" applyFill="1" applyBorder="1" applyAlignment="1">
      <alignment vertical="center" wrapText="1"/>
    </xf>
    <xf numFmtId="0" fontId="28" fillId="35" borderId="28" xfId="47" applyNumberFormat="1" applyFont="1" applyFill="1" applyBorder="1" applyAlignment="1">
      <alignment vertical="center" wrapText="1"/>
    </xf>
    <xf numFmtId="0" fontId="33" fillId="36" borderId="28" xfId="57" applyNumberFormat="1" applyFont="1" applyFill="1" applyBorder="1" applyAlignment="1">
      <alignment vertical="center" wrapText="1"/>
    </xf>
    <xf numFmtId="0" fontId="28" fillId="35" borderId="34" xfId="46" applyNumberFormat="1" applyFont="1" applyFill="1" applyBorder="1" applyAlignment="1">
      <alignment horizontal="left" vertical="center"/>
    </xf>
    <xf numFmtId="0" fontId="35" fillId="36" borderId="28" xfId="56" applyNumberFormat="1" applyFont="1" applyFill="1" applyBorder="1">
      <alignment vertical="center"/>
    </xf>
    <xf numFmtId="0" fontId="28" fillId="34" borderId="28" xfId="46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7" fillId="29" borderId="0" xfId="50" applyFont="1" applyBorder="1">
      <alignment horizontal="left" vertical="center"/>
    </xf>
    <xf numFmtId="0" fontId="3" fillId="33" borderId="28" xfId="52" applyFont="1" applyFill="1" applyBorder="1" applyAlignment="1">
      <alignment horizontal="center" vertical="center" wrapText="1"/>
    </xf>
    <xf numFmtId="0" fontId="33" fillId="33" borderId="28" xfId="52" applyFont="1" applyFill="1" applyBorder="1" applyAlignment="1">
      <alignment horizontal="center" vertical="center" wrapText="1"/>
    </xf>
  </cellXfs>
  <cellStyles count="75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rmal_Demanda" xfId="60"/>
    <cellStyle name="Normal_Demanda insatisfeta (g)" xfId="61"/>
    <cellStyle name="Normal_Demanda insatisfeta (g) " xfId="62"/>
    <cellStyle name="Normal_Pre 97-98" xfId="63"/>
    <cellStyle name="Notas" xfId="64"/>
    <cellStyle name="Percentual" xfId="65" builtinId="5"/>
    <cellStyle name="Salida" xfId="66"/>
    <cellStyle name="SinEstilo" xfId="67"/>
    <cellStyle name="Texto de advertencia" xfId="68"/>
    <cellStyle name="Texto explicativo" xfId="69"/>
    <cellStyle name="Título" xfId="70"/>
    <cellStyle name="Título 1" xfId="71"/>
    <cellStyle name="Título 2" xfId="72"/>
    <cellStyle name="Título 3" xfId="73"/>
    <cellStyle name="Total" xfId="7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E97C8"/>
      <color rgb="FF4578B5"/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Estudis de 1r cicle. Centres propis i</a:t>
            </a:r>
            <a:r>
              <a:rPr lang="es-ES" sz="1000" baseline="0"/>
              <a:t> adscrits</a:t>
            </a:r>
            <a:endParaRPr lang="es-ES" sz="1000"/>
          </a:p>
        </c:rich>
      </c:tx>
      <c:layout>
        <c:manualLayout>
          <c:xMode val="edge"/>
          <c:yMode val="edge"/>
          <c:x val="3.0588367192643042E-2"/>
          <c:y val="2.9767441860465118E-2"/>
        </c:manualLayout>
      </c:layout>
    </c:title>
    <c:plotArea>
      <c:layout>
        <c:manualLayout>
          <c:layoutTarget val="inner"/>
          <c:xMode val="edge"/>
          <c:yMode val="edge"/>
          <c:x val="6.6093762327805214E-2"/>
          <c:y val="0.15000890855796375"/>
          <c:w val="0.90596274863232307"/>
          <c:h val="0.73263065372642433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0" scaled="0"/>
            </a:gra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'1.2.2'!$D$70:$D$76</c:f>
              <c:strCache>
                <c:ptCount val="7"/>
                <c:pt idx="0">
                  <c:v>ETSECCPB</c:v>
                </c:pt>
                <c:pt idx="1">
                  <c:v>FIB</c:v>
                </c:pt>
                <c:pt idx="2">
                  <c:v>FNB</c:v>
                </c:pt>
                <c:pt idx="3">
                  <c:v>EPSC</c:v>
                </c:pt>
                <c:pt idx="4">
                  <c:v>EPSEB</c:v>
                </c:pt>
                <c:pt idx="5">
                  <c:v>EPSEVG</c:v>
                </c:pt>
                <c:pt idx="6">
                  <c:v>EUNCET</c:v>
                </c:pt>
              </c:strCache>
            </c:strRef>
          </c:cat>
          <c:val>
            <c:numRef>
              <c:f>'1.2.2'!$E$70:$E$76</c:f>
              <c:numCache>
                <c:formatCode>0.00</c:formatCode>
                <c:ptCount val="7"/>
                <c:pt idx="0">
                  <c:v>0.75555555555555554</c:v>
                </c:pt>
                <c:pt idx="1">
                  <c:v>0.75555555555555554</c:v>
                </c:pt>
                <c:pt idx="2">
                  <c:v>1.6333333333333333</c:v>
                </c:pt>
                <c:pt idx="3">
                  <c:v>1.4444444444444444</c:v>
                </c:pt>
                <c:pt idx="4">
                  <c:v>0.85333333333333339</c:v>
                </c:pt>
                <c:pt idx="5">
                  <c:v>0.2</c:v>
                </c:pt>
                <c:pt idx="6">
                  <c:v>0.13333333333333333</c:v>
                </c:pt>
              </c:numCache>
            </c:numRef>
          </c:val>
        </c:ser>
        <c:gapWidth val="80"/>
        <c:axId val="54244864"/>
        <c:axId val="54246784"/>
      </c:barChart>
      <c:catAx>
        <c:axId val="54244864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54246784"/>
        <c:crosses val="autoZero"/>
        <c:auto val="1"/>
        <c:lblAlgn val="ctr"/>
        <c:lblOffset val="100"/>
      </c:catAx>
      <c:valAx>
        <c:axId val="542467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54244864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Estudis de 1r i 2n cicle. Centres propis</a:t>
            </a:r>
          </a:p>
        </c:rich>
      </c:tx>
      <c:layout>
        <c:manualLayout>
          <c:xMode val="edge"/>
          <c:yMode val="edge"/>
          <c:x val="2.7374810318664736E-2"/>
          <c:y val="2.4242424242424229E-2"/>
        </c:manualLayout>
      </c:layout>
    </c:title>
    <c:plotArea>
      <c:layout>
        <c:manualLayout>
          <c:layoutTarget val="inner"/>
          <c:xMode val="edge"/>
          <c:yMode val="edge"/>
          <c:x val="7.8802596084733778E-2"/>
          <c:y val="0.14711359404096841"/>
          <c:w val="0.89642262474686463"/>
          <c:h val="0.74633762958401162"/>
        </c:manualLayout>
      </c:layout>
      <c:barChart>
        <c:barDir val="col"/>
        <c:grouping val="clustered"/>
        <c:ser>
          <c:idx val="0"/>
          <c:order val="0"/>
          <c:tx>
            <c:strRef>
              <c:f>'1.2.2'!$E$58</c:f>
              <c:strCache>
                <c:ptCount val="1"/>
                <c:pt idx="0">
                  <c:v>2007-08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0" scaled="0"/>
            </a:gradFill>
            <a:ln>
              <a:solidFill>
                <a:schemeClr val="accent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'1.2.2'!$D$59:$D$65</c:f>
              <c:strCache>
                <c:ptCount val="7"/>
                <c:pt idx="0">
                  <c:v>ETSAB</c:v>
                </c:pt>
                <c:pt idx="1">
                  <c:v>ETSEIAT</c:v>
                </c:pt>
                <c:pt idx="2">
                  <c:v>ETSETB</c:v>
                </c:pt>
                <c:pt idx="3">
                  <c:v>ETSEIB</c:v>
                </c:pt>
                <c:pt idx="4">
                  <c:v>ETSECCPB</c:v>
                </c:pt>
                <c:pt idx="5">
                  <c:v>FIB</c:v>
                </c:pt>
                <c:pt idx="6">
                  <c:v>ETSAV</c:v>
                </c:pt>
              </c:strCache>
            </c:strRef>
          </c:cat>
          <c:val>
            <c:numRef>
              <c:f>'1.2.2'!$E$59:$E$65</c:f>
              <c:numCache>
                <c:formatCode>0.00</c:formatCode>
                <c:ptCount val="7"/>
                <c:pt idx="0">
                  <c:v>2.1289473684210525</c:v>
                </c:pt>
                <c:pt idx="1">
                  <c:v>1.21</c:v>
                </c:pt>
                <c:pt idx="2">
                  <c:v>1.0192307692307692</c:v>
                </c:pt>
                <c:pt idx="3">
                  <c:v>1.5407407407407407</c:v>
                </c:pt>
                <c:pt idx="4">
                  <c:v>1.3244444444444445</c:v>
                </c:pt>
                <c:pt idx="5">
                  <c:v>0.81</c:v>
                </c:pt>
                <c:pt idx="6">
                  <c:v>1.425</c:v>
                </c:pt>
              </c:numCache>
            </c:numRef>
          </c:val>
        </c:ser>
        <c:gapWidth val="60"/>
        <c:axId val="107881984"/>
        <c:axId val="107986944"/>
      </c:barChart>
      <c:catAx>
        <c:axId val="107881984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7986944"/>
        <c:crosses val="autoZero"/>
        <c:auto val="1"/>
        <c:lblAlgn val="ctr"/>
        <c:lblOffset val="100"/>
      </c:catAx>
      <c:valAx>
        <c:axId val="1079869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7881984"/>
        <c:crosses val="autoZero"/>
        <c:crossBetween val="between"/>
        <c:majorUnit val="0.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</c:chart>
  <c:spPr>
    <a:ln>
      <a:solidFill>
        <a:srgbClr val="376091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377825</xdr:colOff>
      <xdr:row>58</xdr:row>
      <xdr:rowOff>63500</xdr:rowOff>
    </xdr:from>
    <xdr:to>
      <xdr:col>12</xdr:col>
      <xdr:colOff>600076</xdr:colOff>
      <xdr:row>79</xdr:row>
      <xdr:rowOff>95250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58</xdr:row>
      <xdr:rowOff>66675</xdr:rowOff>
    </xdr:from>
    <xdr:to>
      <xdr:col>6</xdr:col>
      <xdr:colOff>114299</xdr:colOff>
      <xdr:row>79</xdr:row>
      <xdr:rowOff>76200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P95"/>
  <sheetViews>
    <sheetView showGridLines="0" tabSelected="1" zoomScaleNormal="100" zoomScaleSheetLayoutView="75" workbookViewId="0">
      <selection activeCell="C7" sqref="C7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14.85546875" style="21" customWidth="1"/>
    <col min="4" max="4" width="45.7109375" style="21" customWidth="1"/>
    <col min="5" max="5" width="8.7109375" style="2" customWidth="1"/>
    <col min="6" max="6" width="10.7109375" style="2" bestFit="1" customWidth="1"/>
    <col min="7" max="8" width="15.140625" style="2" bestFit="1" customWidth="1"/>
    <col min="9" max="9" width="12.5703125" style="2" bestFit="1" customWidth="1"/>
    <col min="10" max="10" width="11.7109375" style="2" customWidth="1"/>
    <col min="11" max="11" width="13.5703125" style="2" customWidth="1"/>
    <col min="12" max="13" width="12" style="2" customWidth="1"/>
    <col min="14" max="14" width="0.5703125" style="2" customWidth="1"/>
    <col min="15" max="16384" width="11.42578125" style="2"/>
  </cols>
  <sheetData>
    <row r="1" spans="1:14">
      <c r="A1" s="1"/>
      <c r="B1" s="1"/>
      <c r="C1" s="138" t="s">
        <v>0</v>
      </c>
      <c r="D1" s="138"/>
      <c r="E1" s="138"/>
      <c r="F1" s="146"/>
      <c r="G1" s="146"/>
      <c r="H1" s="146"/>
      <c r="I1" s="146"/>
      <c r="J1" s="146"/>
      <c r="K1" s="146"/>
      <c r="L1" s="146"/>
      <c r="M1" s="1"/>
    </row>
    <row r="2" spans="1:14" ht="16.5" customHeight="1">
      <c r="A2" s="1"/>
      <c r="B2" s="1"/>
      <c r="C2" s="138" t="s">
        <v>80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>
      <c r="A3" s="1"/>
      <c r="B3" s="1"/>
      <c r="C3" s="3"/>
      <c r="D3" s="3"/>
      <c r="E3" s="3"/>
      <c r="F3" s="1"/>
      <c r="G3" s="1"/>
      <c r="H3" s="1"/>
      <c r="I3" s="1"/>
      <c r="J3" s="1"/>
      <c r="K3" s="1"/>
      <c r="L3" s="1"/>
      <c r="M3" s="1"/>
    </row>
    <row r="4" spans="1:14">
      <c r="A4" s="1"/>
      <c r="B4" s="1"/>
      <c r="C4" s="147" t="s">
        <v>74</v>
      </c>
      <c r="D4" s="147"/>
      <c r="E4" s="147"/>
      <c r="F4" s="4"/>
      <c r="G4" s="4"/>
      <c r="H4" s="4"/>
      <c r="I4" s="5"/>
      <c r="J4" s="4"/>
      <c r="K4" s="4"/>
      <c r="L4" s="4"/>
      <c r="M4" s="4"/>
    </row>
    <row r="5" spans="1:14" ht="5.25" customHeight="1">
      <c r="A5" s="1"/>
      <c r="B5" s="1"/>
      <c r="C5" s="6"/>
      <c r="D5" s="6"/>
      <c r="E5" s="7"/>
      <c r="F5" s="8"/>
      <c r="G5" s="8"/>
      <c r="H5" s="8"/>
      <c r="I5" s="8"/>
      <c r="J5" s="8"/>
      <c r="K5" s="8"/>
      <c r="L5" s="9"/>
      <c r="M5" s="9"/>
    </row>
    <row r="6" spans="1:14" ht="10.5" customHeight="1">
      <c r="A6" s="1"/>
      <c r="B6" s="1"/>
      <c r="C6" s="147" t="s">
        <v>57</v>
      </c>
      <c r="D6" s="147"/>
      <c r="E6" s="147"/>
      <c r="F6" s="4"/>
      <c r="G6" s="4"/>
      <c r="H6" s="4"/>
      <c r="I6" s="4"/>
      <c r="J6" s="4"/>
      <c r="K6" s="4"/>
      <c r="L6" s="4"/>
      <c r="M6" s="4"/>
    </row>
    <row r="7" spans="1:14" ht="15.75">
      <c r="A7" s="1"/>
      <c r="B7" s="1"/>
      <c r="C7" s="10"/>
      <c r="D7" s="11"/>
      <c r="E7" s="12"/>
      <c r="F7" s="12"/>
      <c r="G7" s="12"/>
      <c r="H7" s="12"/>
      <c r="I7" s="12"/>
      <c r="J7" s="12"/>
      <c r="K7" s="12"/>
      <c r="L7" s="4"/>
      <c r="M7" s="4"/>
    </row>
    <row r="8" spans="1:14" ht="4.5" customHeight="1">
      <c r="B8" s="13"/>
      <c r="C8" s="14"/>
      <c r="D8" s="15"/>
      <c r="E8" s="16"/>
      <c r="F8" s="16"/>
      <c r="G8" s="16"/>
      <c r="H8" s="16"/>
      <c r="I8" s="16"/>
      <c r="J8" s="16"/>
      <c r="K8" s="16"/>
      <c r="L8" s="17"/>
      <c r="M8" s="17"/>
      <c r="N8" s="18"/>
    </row>
    <row r="9" spans="1:14" ht="13.5" customHeight="1">
      <c r="B9" s="19"/>
      <c r="C9" s="148" t="s">
        <v>1</v>
      </c>
      <c r="D9" s="148" t="s">
        <v>2</v>
      </c>
      <c r="E9" s="149" t="s">
        <v>3</v>
      </c>
      <c r="F9" s="149" t="s">
        <v>61</v>
      </c>
      <c r="G9" s="149" t="s">
        <v>62</v>
      </c>
      <c r="H9" s="149" t="s">
        <v>63</v>
      </c>
      <c r="I9" s="149" t="s">
        <v>64</v>
      </c>
      <c r="J9" s="149" t="s">
        <v>65</v>
      </c>
      <c r="K9" s="149" t="s">
        <v>66</v>
      </c>
      <c r="L9" s="149" t="s">
        <v>4</v>
      </c>
      <c r="M9" s="149" t="s">
        <v>67</v>
      </c>
      <c r="N9" s="20"/>
    </row>
    <row r="10" spans="1:14" ht="16.5" customHeight="1">
      <c r="B10" s="19"/>
      <c r="C10" s="148"/>
      <c r="D10" s="148"/>
      <c r="E10" s="149"/>
      <c r="F10" s="149"/>
      <c r="G10" s="149"/>
      <c r="H10" s="149"/>
      <c r="I10" s="149"/>
      <c r="J10" s="149"/>
      <c r="K10" s="149"/>
      <c r="L10" s="149"/>
      <c r="M10" s="149"/>
      <c r="N10" s="20"/>
    </row>
    <row r="11" spans="1:14" ht="15" customHeight="1">
      <c r="B11" s="19"/>
      <c r="C11" s="148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20"/>
    </row>
    <row r="12" spans="1:14" ht="19.5" customHeight="1">
      <c r="B12" s="19"/>
      <c r="C12" s="97" t="s">
        <v>5</v>
      </c>
      <c r="D12" s="97" t="s">
        <v>6</v>
      </c>
      <c r="E12" s="98">
        <v>380</v>
      </c>
      <c r="F12" s="98">
        <v>809</v>
      </c>
      <c r="G12" s="44">
        <v>0.49320148331273178</v>
      </c>
      <c r="H12" s="44">
        <f>100%-G12</f>
        <v>0.50679851668726816</v>
      </c>
      <c r="I12" s="98">
        <v>827</v>
      </c>
      <c r="J12" s="98">
        <v>403</v>
      </c>
      <c r="K12" s="98">
        <v>28</v>
      </c>
      <c r="L12" s="45">
        <f>F12/E12</f>
        <v>2.1289473684210525</v>
      </c>
      <c r="M12" s="46">
        <f>F12-J12</f>
        <v>406</v>
      </c>
      <c r="N12" s="20"/>
    </row>
    <row r="13" spans="1:14" ht="19.5" customHeight="1">
      <c r="B13" s="19"/>
      <c r="C13" s="140" t="s">
        <v>53</v>
      </c>
      <c r="D13" s="62" t="s">
        <v>7</v>
      </c>
      <c r="E13" s="39">
        <v>220</v>
      </c>
      <c r="F13" s="47">
        <v>135</v>
      </c>
      <c r="G13" s="40">
        <v>0.18518518518518517</v>
      </c>
      <c r="H13" s="40">
        <f t="shared" ref="H13:H37" si="0">100%-G13</f>
        <v>0.81481481481481488</v>
      </c>
      <c r="I13" s="39">
        <v>730</v>
      </c>
      <c r="J13" s="39">
        <v>97</v>
      </c>
      <c r="K13" s="39">
        <v>154</v>
      </c>
      <c r="L13" s="41">
        <f t="shared" ref="L13:L36" si="1">F13/E13</f>
        <v>0.61363636363636365</v>
      </c>
      <c r="M13" s="42">
        <f t="shared" ref="M13:M36" si="2">F13-J13</f>
        <v>38</v>
      </c>
      <c r="N13" s="20"/>
    </row>
    <row r="14" spans="1:14" ht="19.5" customHeight="1">
      <c r="B14" s="19"/>
      <c r="C14" s="140"/>
      <c r="D14" s="62" t="s">
        <v>8</v>
      </c>
      <c r="E14" s="39">
        <v>80</v>
      </c>
      <c r="F14" s="47">
        <v>228</v>
      </c>
      <c r="G14" s="40">
        <v>0.22807017543859648</v>
      </c>
      <c r="H14" s="40">
        <f t="shared" si="0"/>
        <v>0.77192982456140347</v>
      </c>
      <c r="I14" s="39">
        <v>342</v>
      </c>
      <c r="J14" s="39">
        <v>85</v>
      </c>
      <c r="K14" s="51" t="s">
        <v>78</v>
      </c>
      <c r="L14" s="41">
        <f t="shared" si="1"/>
        <v>2.85</v>
      </c>
      <c r="M14" s="42">
        <f t="shared" si="2"/>
        <v>143</v>
      </c>
      <c r="N14" s="20"/>
    </row>
    <row r="15" spans="1:14" ht="19.5" customHeight="1">
      <c r="B15" s="19"/>
      <c r="C15" s="61" t="s">
        <v>9</v>
      </c>
      <c r="D15" s="61" t="s">
        <v>10</v>
      </c>
      <c r="E15" s="43">
        <v>260</v>
      </c>
      <c r="F15" s="43">
        <v>265</v>
      </c>
      <c r="G15" s="44">
        <v>0.19622641509433963</v>
      </c>
      <c r="H15" s="44">
        <f t="shared" si="0"/>
        <v>0.80377358490566042</v>
      </c>
      <c r="I15" s="43">
        <v>787</v>
      </c>
      <c r="J15" s="43">
        <v>265</v>
      </c>
      <c r="K15" s="43">
        <v>99</v>
      </c>
      <c r="L15" s="45">
        <f t="shared" si="1"/>
        <v>1.0192307692307692</v>
      </c>
      <c r="M15" s="46">
        <f t="shared" si="2"/>
        <v>0</v>
      </c>
      <c r="N15" s="20"/>
    </row>
    <row r="16" spans="1:14" ht="19.5" customHeight="1">
      <c r="B16" s="19"/>
      <c r="C16" s="140" t="s">
        <v>11</v>
      </c>
      <c r="D16" s="62" t="s">
        <v>7</v>
      </c>
      <c r="E16" s="39">
        <v>465</v>
      </c>
      <c r="F16" s="48">
        <v>766</v>
      </c>
      <c r="G16" s="49">
        <v>0.20496083550913838</v>
      </c>
      <c r="H16" s="40">
        <f t="shared" si="0"/>
        <v>0.79503916449086165</v>
      </c>
      <c r="I16" s="39">
        <v>1027</v>
      </c>
      <c r="J16" s="39">
        <v>453</v>
      </c>
      <c r="K16" s="39">
        <v>50</v>
      </c>
      <c r="L16" s="41">
        <f t="shared" si="1"/>
        <v>1.6473118279569892</v>
      </c>
      <c r="M16" s="42">
        <f t="shared" si="2"/>
        <v>313</v>
      </c>
      <c r="N16" s="20"/>
    </row>
    <row r="17" spans="2:14" ht="19.5" customHeight="1">
      <c r="B17" s="19"/>
      <c r="C17" s="140"/>
      <c r="D17" s="62" t="s">
        <v>12</v>
      </c>
      <c r="E17" s="39">
        <v>75</v>
      </c>
      <c r="F17" s="48">
        <v>66</v>
      </c>
      <c r="G17" s="49">
        <v>0.33333333333333331</v>
      </c>
      <c r="H17" s="40">
        <f t="shared" si="0"/>
        <v>0.66666666666666674</v>
      </c>
      <c r="I17" s="39">
        <v>317</v>
      </c>
      <c r="J17" s="39">
        <v>64</v>
      </c>
      <c r="K17" s="39">
        <v>26</v>
      </c>
      <c r="L17" s="41">
        <f t="shared" si="1"/>
        <v>0.88</v>
      </c>
      <c r="M17" s="42">
        <f t="shared" si="2"/>
        <v>2</v>
      </c>
      <c r="N17" s="20"/>
    </row>
    <row r="18" spans="2:14" ht="19.5" customHeight="1">
      <c r="B18" s="19"/>
      <c r="C18" s="141" t="s">
        <v>13</v>
      </c>
      <c r="D18" s="61" t="s">
        <v>14</v>
      </c>
      <c r="E18" s="43">
        <v>175</v>
      </c>
      <c r="F18" s="43">
        <v>279</v>
      </c>
      <c r="G18" s="44">
        <v>0.26523297491039427</v>
      </c>
      <c r="H18" s="44">
        <f t="shared" si="0"/>
        <v>0.73476702508960567</v>
      </c>
      <c r="I18" s="43">
        <v>582</v>
      </c>
      <c r="J18" s="43">
        <v>178</v>
      </c>
      <c r="K18" s="43">
        <v>17</v>
      </c>
      <c r="L18" s="45">
        <f t="shared" si="1"/>
        <v>1.5942857142857143</v>
      </c>
      <c r="M18" s="46">
        <f t="shared" si="2"/>
        <v>101</v>
      </c>
      <c r="N18" s="20"/>
    </row>
    <row r="19" spans="2:14" s="1" customFormat="1" ht="19.5" customHeight="1">
      <c r="B19" s="19"/>
      <c r="C19" s="141"/>
      <c r="D19" s="61" t="s">
        <v>15</v>
      </c>
      <c r="E19" s="43">
        <v>50</v>
      </c>
      <c r="F19" s="43">
        <v>19</v>
      </c>
      <c r="G19" s="44">
        <v>0.31578947368421051</v>
      </c>
      <c r="H19" s="44">
        <f t="shared" si="0"/>
        <v>0.68421052631578949</v>
      </c>
      <c r="I19" s="43">
        <v>106</v>
      </c>
      <c r="J19" s="43">
        <v>19</v>
      </c>
      <c r="K19" s="43">
        <v>20</v>
      </c>
      <c r="L19" s="45">
        <f t="shared" si="1"/>
        <v>0.38</v>
      </c>
      <c r="M19" s="46">
        <f t="shared" si="2"/>
        <v>0</v>
      </c>
      <c r="N19" s="20"/>
    </row>
    <row r="20" spans="2:14" ht="19.5" customHeight="1">
      <c r="B20" s="19"/>
      <c r="C20" s="62" t="s">
        <v>16</v>
      </c>
      <c r="D20" s="38" t="s">
        <v>46</v>
      </c>
      <c r="E20" s="39">
        <v>300</v>
      </c>
      <c r="F20" s="48">
        <v>243</v>
      </c>
      <c r="G20" s="49">
        <v>7.407407407407407E-2</v>
      </c>
      <c r="H20" s="40">
        <f t="shared" si="0"/>
        <v>0.92592592592592593</v>
      </c>
      <c r="I20" s="39">
        <v>651</v>
      </c>
      <c r="J20" s="39">
        <v>243</v>
      </c>
      <c r="K20" s="39">
        <v>47</v>
      </c>
      <c r="L20" s="41">
        <f t="shared" si="1"/>
        <v>0.81</v>
      </c>
      <c r="M20" s="42">
        <f t="shared" si="2"/>
        <v>0</v>
      </c>
      <c r="N20" s="20"/>
    </row>
    <row r="21" spans="2:14" ht="19.5" customHeight="1">
      <c r="B21" s="19"/>
      <c r="C21" s="141" t="s">
        <v>17</v>
      </c>
      <c r="D21" s="50" t="s">
        <v>18</v>
      </c>
      <c r="E21" s="43">
        <v>60</v>
      </c>
      <c r="F21" s="43">
        <v>134</v>
      </c>
      <c r="G21" s="44">
        <v>0.37313432835820898</v>
      </c>
      <c r="H21" s="44">
        <f t="shared" si="0"/>
        <v>0.62686567164179108</v>
      </c>
      <c r="I21" s="43">
        <v>786</v>
      </c>
      <c r="J21" s="43">
        <v>57</v>
      </c>
      <c r="K21" s="43">
        <v>15</v>
      </c>
      <c r="L21" s="45">
        <f t="shared" si="1"/>
        <v>2.2333333333333334</v>
      </c>
      <c r="M21" s="46">
        <f t="shared" si="2"/>
        <v>77</v>
      </c>
      <c r="N21" s="20"/>
    </row>
    <row r="22" spans="2:14" ht="19.5" customHeight="1">
      <c r="B22" s="19"/>
      <c r="C22" s="141"/>
      <c r="D22" s="50" t="s">
        <v>19</v>
      </c>
      <c r="E22" s="43">
        <v>60</v>
      </c>
      <c r="F22" s="43">
        <v>37</v>
      </c>
      <c r="G22" s="44">
        <v>0.35135135135135137</v>
      </c>
      <c r="H22" s="44">
        <f t="shared" si="0"/>
        <v>0.64864864864864868</v>
      </c>
      <c r="I22" s="43">
        <v>526</v>
      </c>
      <c r="J22" s="43">
        <v>9</v>
      </c>
      <c r="K22" s="43">
        <v>64</v>
      </c>
      <c r="L22" s="45">
        <f t="shared" si="1"/>
        <v>0.6166666666666667</v>
      </c>
      <c r="M22" s="46">
        <f t="shared" si="2"/>
        <v>28</v>
      </c>
      <c r="N22" s="20"/>
    </row>
    <row r="23" spans="2:14" ht="16.5" customHeight="1">
      <c r="B23" s="19"/>
      <c r="C23" s="136" t="s">
        <v>48</v>
      </c>
      <c r="D23" s="136"/>
      <c r="E23" s="104">
        <f>SUM(E12:E22)</f>
        <v>2125</v>
      </c>
      <c r="F23" s="104">
        <f>SUM(F12:F22)</f>
        <v>2981</v>
      </c>
      <c r="G23" s="105">
        <f>SUM(399+25+52+52+157+22+74+6+18+50+13)/SUM(809+135+228+265+766+66+279+19+243+134+37)</f>
        <v>0.29117745722911775</v>
      </c>
      <c r="H23" s="99">
        <f t="shared" si="0"/>
        <v>0.7088225427708823</v>
      </c>
      <c r="I23" s="104">
        <f>SUM(I12:I22)</f>
        <v>6681</v>
      </c>
      <c r="J23" s="104">
        <f>SUM(J12:J22)</f>
        <v>1873</v>
      </c>
      <c r="K23" s="104">
        <f>SUM(K12:K22)</f>
        <v>520</v>
      </c>
      <c r="L23" s="101">
        <f t="shared" si="1"/>
        <v>1.4028235294117648</v>
      </c>
      <c r="M23" s="102">
        <f t="shared" si="2"/>
        <v>1108</v>
      </c>
      <c r="N23" s="20"/>
    </row>
    <row r="24" spans="2:14" ht="19.5" customHeight="1">
      <c r="B24" s="19"/>
      <c r="C24" s="142" t="s">
        <v>49</v>
      </c>
      <c r="D24" s="142"/>
      <c r="E24" s="106">
        <f>E23-E22</f>
        <v>2065</v>
      </c>
      <c r="F24" s="106">
        <f>F23-F22</f>
        <v>2944</v>
      </c>
      <c r="G24" s="105">
        <f>SUM(399+25+52+52+157+22+74+6+18+50)/SUM(809+135+228+265+766+66+279+19+243+134)</f>
        <v>0.29042119565217389</v>
      </c>
      <c r="H24" s="99">
        <f t="shared" si="0"/>
        <v>0.70957880434782616</v>
      </c>
      <c r="I24" s="106">
        <f>I23-I22</f>
        <v>6155</v>
      </c>
      <c r="J24" s="106">
        <f>J23-J22</f>
        <v>1864</v>
      </c>
      <c r="K24" s="106">
        <f>K23-K22</f>
        <v>456</v>
      </c>
      <c r="L24" s="101">
        <f t="shared" si="1"/>
        <v>1.4256658595641647</v>
      </c>
      <c r="M24" s="102">
        <f t="shared" si="2"/>
        <v>1080</v>
      </c>
      <c r="N24" s="20"/>
    </row>
    <row r="25" spans="2:14" ht="19.5" customHeight="1">
      <c r="B25" s="19"/>
      <c r="C25" s="61" t="s">
        <v>13</v>
      </c>
      <c r="D25" s="61" t="s">
        <v>20</v>
      </c>
      <c r="E25" s="43">
        <v>225</v>
      </c>
      <c r="F25" s="43">
        <v>271</v>
      </c>
      <c r="G25" s="44">
        <v>0.25092250922509224</v>
      </c>
      <c r="H25" s="44">
        <f t="shared" si="0"/>
        <v>0.74907749077490782</v>
      </c>
      <c r="I25" s="43">
        <v>578</v>
      </c>
      <c r="J25" s="43">
        <v>198</v>
      </c>
      <c r="K25" s="43">
        <v>78</v>
      </c>
      <c r="L25" s="45">
        <f t="shared" si="1"/>
        <v>1.2044444444444444</v>
      </c>
      <c r="M25" s="46">
        <f t="shared" si="2"/>
        <v>73</v>
      </c>
      <c r="N25" s="20"/>
    </row>
    <row r="26" spans="2:14" ht="19.5" customHeight="1">
      <c r="B26" s="19"/>
      <c r="C26" s="145" t="s">
        <v>16</v>
      </c>
      <c r="D26" s="38" t="s">
        <v>29</v>
      </c>
      <c r="E26" s="39">
        <v>100</v>
      </c>
      <c r="F26" s="39">
        <v>86</v>
      </c>
      <c r="G26" s="40">
        <v>5.8139534883720929E-2</v>
      </c>
      <c r="H26" s="40">
        <f t="shared" si="0"/>
        <v>0.94186046511627908</v>
      </c>
      <c r="I26" s="39">
        <v>223</v>
      </c>
      <c r="J26" s="39">
        <v>86</v>
      </c>
      <c r="K26" s="39">
        <v>9</v>
      </c>
      <c r="L26" s="41">
        <f t="shared" si="1"/>
        <v>0.86</v>
      </c>
      <c r="M26" s="42">
        <f t="shared" si="2"/>
        <v>0</v>
      </c>
      <c r="N26" s="20"/>
    </row>
    <row r="27" spans="2:14" ht="19.5" customHeight="1">
      <c r="B27" s="19"/>
      <c r="C27" s="145"/>
      <c r="D27" s="38" t="s">
        <v>47</v>
      </c>
      <c r="E27" s="39">
        <v>125</v>
      </c>
      <c r="F27" s="39">
        <v>84</v>
      </c>
      <c r="G27" s="40">
        <v>1.1904761904761904E-2</v>
      </c>
      <c r="H27" s="40">
        <f t="shared" si="0"/>
        <v>0.98809523809523814</v>
      </c>
      <c r="I27" s="39">
        <v>293</v>
      </c>
      <c r="J27" s="39">
        <v>84</v>
      </c>
      <c r="K27" s="39">
        <v>15</v>
      </c>
      <c r="L27" s="41">
        <f t="shared" si="1"/>
        <v>0.67200000000000004</v>
      </c>
      <c r="M27" s="42">
        <f t="shared" si="2"/>
        <v>0</v>
      </c>
      <c r="N27" s="20"/>
    </row>
    <row r="28" spans="2:14" ht="19.5" customHeight="1">
      <c r="B28" s="19"/>
      <c r="C28" s="141" t="s">
        <v>21</v>
      </c>
      <c r="D28" s="61" t="s">
        <v>22</v>
      </c>
      <c r="E28" s="43">
        <v>20</v>
      </c>
      <c r="F28" s="43">
        <v>28</v>
      </c>
      <c r="G28" s="44">
        <v>3.5714285714285712E-2</v>
      </c>
      <c r="H28" s="44">
        <f t="shared" si="0"/>
        <v>0.9642857142857143</v>
      </c>
      <c r="I28" s="43">
        <v>107</v>
      </c>
      <c r="J28" s="43">
        <v>15</v>
      </c>
      <c r="K28" s="43">
        <v>10</v>
      </c>
      <c r="L28" s="45">
        <f t="shared" si="1"/>
        <v>1.4</v>
      </c>
      <c r="M28" s="46">
        <f t="shared" si="2"/>
        <v>13</v>
      </c>
      <c r="N28" s="20"/>
    </row>
    <row r="29" spans="2:14" ht="19.5" customHeight="1">
      <c r="B29" s="19"/>
      <c r="C29" s="141"/>
      <c r="D29" s="61" t="s">
        <v>23</v>
      </c>
      <c r="E29" s="43">
        <v>40</v>
      </c>
      <c r="F29" s="43">
        <v>96</v>
      </c>
      <c r="G29" s="44">
        <v>0.10416666666666667</v>
      </c>
      <c r="H29" s="44">
        <f t="shared" si="0"/>
        <v>0.89583333333333337</v>
      </c>
      <c r="I29" s="43">
        <v>96</v>
      </c>
      <c r="J29" s="43">
        <v>39</v>
      </c>
      <c r="K29" s="43">
        <v>6</v>
      </c>
      <c r="L29" s="45">
        <f t="shared" si="1"/>
        <v>2.4</v>
      </c>
      <c r="M29" s="46">
        <f t="shared" si="2"/>
        <v>57</v>
      </c>
      <c r="N29" s="20"/>
    </row>
    <row r="30" spans="2:14" ht="19.5" customHeight="1">
      <c r="B30" s="19"/>
      <c r="C30" s="141"/>
      <c r="D30" s="61" t="s">
        <v>24</v>
      </c>
      <c r="E30" s="43">
        <v>60</v>
      </c>
      <c r="F30" s="43">
        <v>72</v>
      </c>
      <c r="G30" s="44">
        <v>0.19444444444444445</v>
      </c>
      <c r="H30" s="44">
        <f t="shared" si="0"/>
        <v>0.80555555555555558</v>
      </c>
      <c r="I30" s="43">
        <v>237</v>
      </c>
      <c r="J30" s="43">
        <v>46</v>
      </c>
      <c r="K30" s="43">
        <v>19</v>
      </c>
      <c r="L30" s="45">
        <f t="shared" si="1"/>
        <v>1.2</v>
      </c>
      <c r="M30" s="46">
        <f t="shared" si="2"/>
        <v>26</v>
      </c>
      <c r="N30" s="20"/>
    </row>
    <row r="31" spans="2:14" ht="19.5" customHeight="1">
      <c r="B31" s="19"/>
      <c r="C31" s="96" t="s">
        <v>25</v>
      </c>
      <c r="D31" s="62" t="s">
        <v>26</v>
      </c>
      <c r="E31" s="39">
        <v>90</v>
      </c>
      <c r="F31" s="39">
        <v>130</v>
      </c>
      <c r="G31" s="40">
        <v>0.17692307692307693</v>
      </c>
      <c r="H31" s="40">
        <f t="shared" si="0"/>
        <v>0.82307692307692304</v>
      </c>
      <c r="I31" s="39">
        <v>302</v>
      </c>
      <c r="J31" s="39">
        <v>55</v>
      </c>
      <c r="K31" s="39">
        <v>35</v>
      </c>
      <c r="L31" s="41">
        <f t="shared" si="1"/>
        <v>1.4444444444444444</v>
      </c>
      <c r="M31" s="42">
        <f t="shared" si="2"/>
        <v>75</v>
      </c>
      <c r="N31" s="20"/>
    </row>
    <row r="32" spans="2:14" ht="19.5" customHeight="1">
      <c r="B32" s="19"/>
      <c r="C32" s="116" t="s">
        <v>75</v>
      </c>
      <c r="D32" s="97" t="s">
        <v>76</v>
      </c>
      <c r="E32" s="98">
        <v>75</v>
      </c>
      <c r="F32" s="98">
        <v>64</v>
      </c>
      <c r="G32" s="44">
        <v>0.17199999999999999</v>
      </c>
      <c r="H32" s="44">
        <f>100%-G32</f>
        <v>0.82800000000000007</v>
      </c>
      <c r="I32" s="98">
        <v>176</v>
      </c>
      <c r="J32" s="98">
        <v>55</v>
      </c>
      <c r="K32" s="98">
        <v>29</v>
      </c>
      <c r="L32" s="45">
        <f t="shared" si="1"/>
        <v>0.85333333333333339</v>
      </c>
      <c r="M32" s="46">
        <f>F32-J32</f>
        <v>9</v>
      </c>
      <c r="N32" s="20"/>
    </row>
    <row r="33" spans="2:15" ht="19.5" customHeight="1">
      <c r="B33" s="19"/>
      <c r="C33" s="140" t="s">
        <v>28</v>
      </c>
      <c r="D33" s="62" t="s">
        <v>29</v>
      </c>
      <c r="E33" s="39">
        <v>50</v>
      </c>
      <c r="F33" s="39">
        <v>14</v>
      </c>
      <c r="G33" s="40">
        <v>0.2857142857142857</v>
      </c>
      <c r="H33" s="40">
        <f t="shared" si="0"/>
        <v>0.7142857142857143</v>
      </c>
      <c r="I33" s="39">
        <v>45</v>
      </c>
      <c r="J33" s="39">
        <v>14</v>
      </c>
      <c r="K33" s="51" t="s">
        <v>78</v>
      </c>
      <c r="L33" s="41">
        <f t="shared" si="1"/>
        <v>0.28000000000000003</v>
      </c>
      <c r="M33" s="42">
        <f t="shared" si="2"/>
        <v>0</v>
      </c>
      <c r="N33" s="20"/>
    </row>
    <row r="34" spans="2:15" ht="19.5" customHeight="1">
      <c r="B34" s="19"/>
      <c r="C34" s="140"/>
      <c r="D34" s="62" t="s">
        <v>27</v>
      </c>
      <c r="E34" s="39">
        <v>50</v>
      </c>
      <c r="F34" s="39">
        <v>6</v>
      </c>
      <c r="G34" s="40">
        <v>0.33333333333333331</v>
      </c>
      <c r="H34" s="40">
        <f t="shared" si="0"/>
        <v>0.66666666666666674</v>
      </c>
      <c r="I34" s="39">
        <v>49</v>
      </c>
      <c r="J34" s="39">
        <v>6</v>
      </c>
      <c r="K34" s="39">
        <v>1</v>
      </c>
      <c r="L34" s="41">
        <f t="shared" si="1"/>
        <v>0.12</v>
      </c>
      <c r="M34" s="42">
        <f t="shared" si="2"/>
        <v>0</v>
      </c>
      <c r="N34" s="20"/>
    </row>
    <row r="35" spans="2:15" s="107" customFormat="1" ht="19.5" customHeight="1">
      <c r="B35" s="108"/>
      <c r="C35" s="136" t="s">
        <v>50</v>
      </c>
      <c r="D35" s="136"/>
      <c r="E35" s="104">
        <f>SUM(E25:E34)</f>
        <v>835</v>
      </c>
      <c r="F35" s="104">
        <f>SUM(F25:F34)</f>
        <v>851</v>
      </c>
      <c r="G35" s="105">
        <f>SUM(68+5+1+1+10+14+23+11+4+2)/SUM(271+86+84+28+96+72+130+64+14+6)</f>
        <v>0.16333725029377202</v>
      </c>
      <c r="H35" s="99">
        <f t="shared" si="0"/>
        <v>0.836662749706228</v>
      </c>
      <c r="I35" s="104">
        <f>SUM(I25:I34)</f>
        <v>2106</v>
      </c>
      <c r="J35" s="104">
        <f>SUM(J25:J34)</f>
        <v>598</v>
      </c>
      <c r="K35" s="104">
        <f>SUM(K25:K34)</f>
        <v>202</v>
      </c>
      <c r="L35" s="119">
        <f t="shared" si="1"/>
        <v>1.0191616766467066</v>
      </c>
      <c r="M35" s="120">
        <f>F35-J35</f>
        <v>253</v>
      </c>
      <c r="N35" s="109"/>
    </row>
    <row r="36" spans="2:15" ht="19.5" customHeight="1">
      <c r="B36" s="19"/>
      <c r="C36" s="133" t="s">
        <v>51</v>
      </c>
      <c r="D36" s="133"/>
      <c r="E36" s="52">
        <f>E35+E23</f>
        <v>2960</v>
      </c>
      <c r="F36" s="52">
        <f>F35+F23</f>
        <v>3832</v>
      </c>
      <c r="G36" s="53">
        <f>(399+25+52+52+157+22+74+68+6+18+5+1+1+10+14+50+13+23+11+4+2)/(809+135+228+265+766+66+279+271+19+243+86+84+28+96+72+134+37+130+64+14+6)</f>
        <v>0.26278705636743216</v>
      </c>
      <c r="H36" s="100">
        <f>100%-G36</f>
        <v>0.73721294363256784</v>
      </c>
      <c r="I36" s="52">
        <f>I35+I23</f>
        <v>8787</v>
      </c>
      <c r="J36" s="52">
        <f>J35+J23</f>
        <v>2471</v>
      </c>
      <c r="K36" s="52">
        <f>K35+K23</f>
        <v>722</v>
      </c>
      <c r="L36" s="117">
        <f t="shared" si="1"/>
        <v>1.2945945945945947</v>
      </c>
      <c r="M36" s="118">
        <f t="shared" si="2"/>
        <v>1361</v>
      </c>
      <c r="N36" s="20"/>
    </row>
    <row r="37" spans="2:15" ht="19.5" customHeight="1">
      <c r="B37" s="19"/>
      <c r="C37" s="133" t="s">
        <v>52</v>
      </c>
      <c r="D37" s="133"/>
      <c r="E37" s="52">
        <f>E35+E24</f>
        <v>2900</v>
      </c>
      <c r="F37" s="52">
        <f>F35+F24</f>
        <v>3795</v>
      </c>
      <c r="G37" s="53">
        <f>(399+25+52+52+157+22+74+68+6+18+5+1+1+10+14+50+23+11+4+2)/(809+135+228+265+766+66+279+271+19+243+86+84+28+96+72+134+130+64+14+6)</f>
        <v>0.26192358366271412</v>
      </c>
      <c r="H37" s="100">
        <f t="shared" si="0"/>
        <v>0.73807641633728593</v>
      </c>
      <c r="I37" s="52">
        <f>I35+I24</f>
        <v>8261</v>
      </c>
      <c r="J37" s="52">
        <f>J35+J24</f>
        <v>2462</v>
      </c>
      <c r="K37" s="52">
        <f>K35+K24</f>
        <v>658</v>
      </c>
      <c r="L37" s="117">
        <f t="shared" ref="L37" si="3">F37/E37</f>
        <v>1.3086206896551724</v>
      </c>
      <c r="M37" s="118">
        <f t="shared" ref="M37" si="4">F37-J37</f>
        <v>1333</v>
      </c>
      <c r="N37" s="20"/>
    </row>
    <row r="38" spans="2:15" ht="3.75" customHeight="1">
      <c r="B38" s="89"/>
      <c r="C38" s="90"/>
      <c r="D38" s="90"/>
      <c r="E38" s="91"/>
      <c r="F38" s="91"/>
      <c r="G38" s="92"/>
      <c r="H38" s="92"/>
      <c r="I38" s="93"/>
      <c r="J38" s="91"/>
      <c r="K38" s="91"/>
      <c r="L38" s="94"/>
      <c r="M38" s="91"/>
      <c r="N38" s="95"/>
      <c r="O38" s="88"/>
    </row>
    <row r="39" spans="2:15">
      <c r="D39" s="22"/>
      <c r="E39" s="8"/>
      <c r="F39" s="8"/>
      <c r="G39" s="8"/>
      <c r="H39" s="8"/>
      <c r="I39" s="8"/>
      <c r="J39" s="8"/>
      <c r="K39" s="8"/>
      <c r="L39" s="23"/>
      <c r="M39" s="9"/>
    </row>
    <row r="40" spans="2:15">
      <c r="C40" s="137" t="s">
        <v>30</v>
      </c>
      <c r="D40" s="138"/>
      <c r="E40" s="139"/>
      <c r="F40" s="139"/>
      <c r="G40" s="24"/>
      <c r="H40" s="24"/>
      <c r="I40" s="8"/>
      <c r="J40" s="8"/>
      <c r="K40" s="8"/>
      <c r="L40" s="23"/>
      <c r="M40" s="9"/>
    </row>
    <row r="41" spans="2:15" ht="15.75">
      <c r="C41" s="10"/>
      <c r="D41" s="22"/>
      <c r="E41" s="8"/>
      <c r="F41" s="8"/>
      <c r="G41" s="8"/>
      <c r="H41" s="8"/>
      <c r="I41" s="8"/>
      <c r="J41" s="8"/>
      <c r="K41" s="8"/>
      <c r="L41" s="23"/>
      <c r="M41" s="9"/>
    </row>
    <row r="42" spans="2:15" ht="3" customHeight="1">
      <c r="B42" s="63"/>
      <c r="C42" s="64"/>
      <c r="D42" s="65"/>
      <c r="E42" s="66"/>
      <c r="F42" s="66"/>
      <c r="G42" s="66"/>
      <c r="H42" s="66"/>
      <c r="I42" s="66"/>
      <c r="J42" s="66"/>
      <c r="K42" s="66"/>
      <c r="L42" s="67"/>
      <c r="M42" s="68"/>
      <c r="N42" s="69"/>
    </row>
    <row r="43" spans="2:15" ht="13.5" customHeight="1">
      <c r="B43" s="70"/>
      <c r="C43" s="134" t="s">
        <v>1</v>
      </c>
      <c r="D43" s="135" t="s">
        <v>2</v>
      </c>
      <c r="E43" s="135" t="s">
        <v>3</v>
      </c>
      <c r="F43" s="135" t="s">
        <v>69</v>
      </c>
      <c r="G43" s="135" t="s">
        <v>68</v>
      </c>
      <c r="H43" s="135" t="s">
        <v>63</v>
      </c>
      <c r="I43" s="135" t="s">
        <v>70</v>
      </c>
      <c r="J43" s="135" t="s">
        <v>65</v>
      </c>
      <c r="K43" s="135" t="s">
        <v>71</v>
      </c>
      <c r="L43" s="135" t="s">
        <v>4</v>
      </c>
      <c r="M43" s="135" t="s">
        <v>67</v>
      </c>
      <c r="N43" s="71"/>
    </row>
    <row r="44" spans="2:15">
      <c r="B44" s="70"/>
      <c r="C44" s="134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71"/>
    </row>
    <row r="45" spans="2:15">
      <c r="B45" s="70"/>
      <c r="C45" s="134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71"/>
    </row>
    <row r="46" spans="2:15" ht="19.5" customHeight="1">
      <c r="B46" s="70"/>
      <c r="C46" s="143" t="s">
        <v>31</v>
      </c>
      <c r="D46" s="74" t="s">
        <v>32</v>
      </c>
      <c r="E46" s="75">
        <v>60</v>
      </c>
      <c r="F46" s="75">
        <v>10</v>
      </c>
      <c r="G46" s="72">
        <v>0.2</v>
      </c>
      <c r="H46" s="44">
        <f>100%-G46</f>
        <v>0.8</v>
      </c>
      <c r="I46" s="75">
        <v>26</v>
      </c>
      <c r="J46" s="75">
        <v>10</v>
      </c>
      <c r="K46" s="76">
        <v>2</v>
      </c>
      <c r="L46" s="45">
        <f t="shared" ref="L46:L50" si="5">F46/E46</f>
        <v>0.16666666666666666</v>
      </c>
      <c r="M46" s="73">
        <f>F46-J46</f>
        <v>0</v>
      </c>
      <c r="N46" s="71"/>
    </row>
    <row r="47" spans="2:15" ht="19.5" customHeight="1">
      <c r="B47" s="70"/>
      <c r="C47" s="143"/>
      <c r="D47" s="74" t="s">
        <v>33</v>
      </c>
      <c r="E47" s="75">
        <v>60</v>
      </c>
      <c r="F47" s="75">
        <v>6</v>
      </c>
      <c r="G47" s="72">
        <v>0</v>
      </c>
      <c r="H47" s="44">
        <f>100%-G47</f>
        <v>1</v>
      </c>
      <c r="I47" s="75">
        <v>16</v>
      </c>
      <c r="J47" s="75">
        <v>6</v>
      </c>
      <c r="K47" s="76">
        <v>1</v>
      </c>
      <c r="L47" s="45">
        <f t="shared" si="5"/>
        <v>0.1</v>
      </c>
      <c r="M47" s="73">
        <f>F47-J47</f>
        <v>0</v>
      </c>
      <c r="N47" s="71"/>
    </row>
    <row r="48" spans="2:15" ht="19.5" customHeight="1">
      <c r="B48" s="70"/>
      <c r="C48" s="144" t="s">
        <v>54</v>
      </c>
      <c r="D48" s="144"/>
      <c r="E48" s="77">
        <f>SUM(E46:E47)</f>
        <v>120</v>
      </c>
      <c r="F48" s="77">
        <f t="shared" ref="F48:K48" si="6">SUM(F46:F47)</f>
        <v>16</v>
      </c>
      <c r="G48" s="78">
        <f>2/16</f>
        <v>0.125</v>
      </c>
      <c r="H48" s="78">
        <f>14/16</f>
        <v>0.875</v>
      </c>
      <c r="I48" s="77">
        <f t="shared" si="6"/>
        <v>42</v>
      </c>
      <c r="J48" s="77">
        <f t="shared" si="6"/>
        <v>16</v>
      </c>
      <c r="K48" s="77">
        <f t="shared" si="6"/>
        <v>3</v>
      </c>
      <c r="L48" s="101">
        <f t="shared" si="5"/>
        <v>0.13333333333333333</v>
      </c>
      <c r="M48" s="103">
        <f>F48-J48</f>
        <v>0</v>
      </c>
      <c r="N48" s="71"/>
    </row>
    <row r="49" spans="1:16" ht="19.5" customHeight="1">
      <c r="B49" s="70"/>
      <c r="C49" s="133" t="s">
        <v>55</v>
      </c>
      <c r="D49" s="133"/>
      <c r="E49" s="79">
        <f>E48+E36</f>
        <v>3080</v>
      </c>
      <c r="F49" s="79">
        <f t="shared" ref="F49:K49" si="7">F48+F36</f>
        <v>3848</v>
      </c>
      <c r="G49" s="80">
        <f>(399+25+52+52+157+22+74+68+6+18+5+1+1+10+14+50+13+23+11+4+2+2)/(809+135+228+265+766+66+279+271+19+243+86+84+28+96+72+134+37+130+64+14+6+16)</f>
        <v>0.26221413721413722</v>
      </c>
      <c r="H49" s="80">
        <f>14/16</f>
        <v>0.875</v>
      </c>
      <c r="I49" s="79">
        <f t="shared" si="7"/>
        <v>8829</v>
      </c>
      <c r="J49" s="79">
        <f t="shared" si="7"/>
        <v>2487</v>
      </c>
      <c r="K49" s="79">
        <f t="shared" si="7"/>
        <v>725</v>
      </c>
      <c r="L49" s="110">
        <f t="shared" si="5"/>
        <v>1.2493506493506494</v>
      </c>
      <c r="M49" s="79">
        <f t="shared" ref="M49:M50" si="8">F49-J49</f>
        <v>1361</v>
      </c>
      <c r="N49" s="71"/>
    </row>
    <row r="50" spans="1:16" ht="30" customHeight="1">
      <c r="B50" s="70"/>
      <c r="C50" s="133" t="s">
        <v>79</v>
      </c>
      <c r="D50" s="133"/>
      <c r="E50" s="79">
        <f>E48+E37</f>
        <v>3020</v>
      </c>
      <c r="F50" s="79">
        <f t="shared" ref="F50:K50" si="9">F48+F37</f>
        <v>3811</v>
      </c>
      <c r="G50" s="80">
        <f>(399+25+52+52+157+22+74+68+6+18+5+1+1+10+14+50+23+11+4+2+2)/(809+135+228+265+766+66+279+271+19+243+86+84+28+96+72+134+130+64+14+6+16)</f>
        <v>0.26134872736814485</v>
      </c>
      <c r="H50" s="80">
        <f>14/16</f>
        <v>0.875</v>
      </c>
      <c r="I50" s="79">
        <f t="shared" si="9"/>
        <v>8303</v>
      </c>
      <c r="J50" s="79">
        <f t="shared" si="9"/>
        <v>2478</v>
      </c>
      <c r="K50" s="79">
        <f t="shared" si="9"/>
        <v>661</v>
      </c>
      <c r="L50" s="110">
        <f t="shared" si="5"/>
        <v>1.2619205298013245</v>
      </c>
      <c r="M50" s="79">
        <f t="shared" si="8"/>
        <v>1333</v>
      </c>
      <c r="N50" s="71"/>
    </row>
    <row r="51" spans="1:16" ht="12" customHeight="1">
      <c r="B51" s="70"/>
      <c r="C51" s="127" t="s">
        <v>59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9"/>
      <c r="N51" s="71"/>
    </row>
    <row r="52" spans="1:16" ht="12" customHeight="1">
      <c r="B52" s="70"/>
      <c r="C52" s="130" t="s">
        <v>72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2"/>
      <c r="N52" s="81"/>
    </row>
    <row r="53" spans="1:16" ht="12" customHeight="1">
      <c r="B53" s="70"/>
      <c r="C53" s="130" t="s">
        <v>60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2"/>
      <c r="N53" s="81"/>
    </row>
    <row r="54" spans="1:16" ht="8.25" customHeight="1" thickBot="1">
      <c r="B54" s="82"/>
      <c r="C54" s="83"/>
      <c r="D54" s="83"/>
      <c r="E54" s="84"/>
      <c r="F54" s="84"/>
      <c r="G54" s="84"/>
      <c r="H54" s="84"/>
      <c r="I54" s="84"/>
      <c r="J54" s="84"/>
      <c r="K54" s="84"/>
      <c r="L54" s="85"/>
      <c r="M54" s="86"/>
      <c r="N54" s="87"/>
      <c r="O54" s="7"/>
    </row>
    <row r="55" spans="1:16" s="28" customFormat="1" ht="13.5" thickBot="1">
      <c r="A55" s="26"/>
      <c r="B55" s="2"/>
      <c r="C55" s="21"/>
      <c r="D55" s="21"/>
      <c r="E55" s="2"/>
      <c r="F55" s="2"/>
      <c r="G55" s="2"/>
      <c r="H55" s="2"/>
      <c r="I55" s="2"/>
      <c r="J55" s="2"/>
      <c r="K55" s="2"/>
      <c r="L55" s="27"/>
      <c r="M55" s="25"/>
      <c r="N55" s="25"/>
      <c r="O55" s="7"/>
      <c r="P55" s="60"/>
    </row>
    <row r="56" spans="1:16" s="32" customFormat="1" ht="14.25" thickTop="1" thickBot="1">
      <c r="A56" s="29"/>
      <c r="B56" s="28"/>
      <c r="C56" s="30" t="s">
        <v>34</v>
      </c>
      <c r="D56" s="31"/>
      <c r="E56" s="31"/>
      <c r="F56" s="31"/>
      <c r="G56" s="31"/>
      <c r="H56" s="31"/>
      <c r="I56" s="31"/>
      <c r="J56" s="31"/>
      <c r="K56" s="31"/>
      <c r="L56" s="31"/>
      <c r="M56" s="25"/>
      <c r="N56" s="25"/>
      <c r="O56" s="29"/>
    </row>
    <row r="57" spans="1:16" s="1" customFormat="1" ht="13.5" thickTop="1">
      <c r="B57" s="32"/>
      <c r="C57" s="33" t="s">
        <v>73</v>
      </c>
      <c r="D57" s="34"/>
      <c r="E57" s="34"/>
      <c r="F57" s="34"/>
      <c r="G57" s="34"/>
      <c r="H57" s="34"/>
      <c r="I57" s="34"/>
      <c r="J57" s="34"/>
      <c r="K57" s="34"/>
      <c r="L57" s="34"/>
      <c r="M57" s="25"/>
      <c r="N57" s="25"/>
    </row>
    <row r="58" spans="1:16" s="1" customFormat="1">
      <c r="C58" s="54" t="s">
        <v>35</v>
      </c>
      <c r="D58" s="55"/>
      <c r="E58" s="56" t="s">
        <v>58</v>
      </c>
      <c r="F58" s="113"/>
      <c r="G58" s="113"/>
      <c r="H58" s="35"/>
      <c r="L58" s="36"/>
    </row>
    <row r="59" spans="1:16" s="1" customFormat="1">
      <c r="C59" s="121"/>
      <c r="D59" s="114" t="s">
        <v>36</v>
      </c>
      <c r="E59" s="57">
        <f>F12/E12</f>
        <v>2.1289473684210525</v>
      </c>
      <c r="F59" s="113"/>
      <c r="G59" s="113"/>
      <c r="H59" s="122"/>
      <c r="L59" s="36"/>
    </row>
    <row r="60" spans="1:16" s="1" customFormat="1">
      <c r="C60" s="121"/>
      <c r="D60" s="114" t="s">
        <v>56</v>
      </c>
      <c r="E60" s="57">
        <f>SUM(F13:F14)/SUM(E13:E14)</f>
        <v>1.21</v>
      </c>
      <c r="F60" s="113"/>
      <c r="G60" s="113"/>
      <c r="H60" s="122"/>
    </row>
    <row r="61" spans="1:16" s="1" customFormat="1">
      <c r="C61" s="121"/>
      <c r="D61" s="114" t="s">
        <v>37</v>
      </c>
      <c r="E61" s="57">
        <f>F15/E15</f>
        <v>1.0192307692307692</v>
      </c>
      <c r="F61" s="113"/>
      <c r="G61" s="113"/>
      <c r="H61" s="122"/>
    </row>
    <row r="62" spans="1:16" s="1" customFormat="1">
      <c r="C62" s="121"/>
      <c r="D62" s="114" t="s">
        <v>38</v>
      </c>
      <c r="E62" s="57">
        <f>SUM(F16:F17)/SUM(E16:E17)</f>
        <v>1.5407407407407407</v>
      </c>
      <c r="F62" s="113"/>
      <c r="G62" s="113"/>
      <c r="H62" s="122"/>
    </row>
    <row r="63" spans="1:16" s="1" customFormat="1">
      <c r="C63" s="121"/>
      <c r="D63" s="114" t="s">
        <v>39</v>
      </c>
      <c r="E63" s="57">
        <f>SUM(F18:F19)/SUM(E18:E19)</f>
        <v>1.3244444444444445</v>
      </c>
      <c r="F63" s="113"/>
      <c r="G63" s="113"/>
      <c r="H63" s="122"/>
    </row>
    <row r="64" spans="1:16" s="1" customFormat="1">
      <c r="C64" s="121"/>
      <c r="D64" s="114" t="s">
        <v>40</v>
      </c>
      <c r="E64" s="57">
        <f>F20/E20</f>
        <v>0.81</v>
      </c>
      <c r="F64" s="113"/>
      <c r="G64" s="113"/>
      <c r="H64" s="122"/>
    </row>
    <row r="65" spans="3:8" s="1" customFormat="1">
      <c r="C65" s="121"/>
      <c r="D65" s="114" t="s">
        <v>41</v>
      </c>
      <c r="E65" s="57">
        <f>SUM(F21:F22)/SUM(E21:E22)</f>
        <v>1.425</v>
      </c>
      <c r="F65" s="113"/>
      <c r="G65" s="113"/>
      <c r="H65" s="122"/>
    </row>
    <row r="66" spans="3:8" s="1" customFormat="1">
      <c r="C66" s="121"/>
      <c r="D66" s="114"/>
      <c r="E66" s="57"/>
      <c r="F66" s="113"/>
      <c r="G66" s="113"/>
      <c r="H66" s="122"/>
    </row>
    <row r="67" spans="3:8" s="1" customFormat="1">
      <c r="C67" s="123"/>
      <c r="D67" s="114"/>
      <c r="E67" s="55"/>
      <c r="F67" s="113"/>
      <c r="G67" s="113"/>
      <c r="H67" s="122"/>
    </row>
    <row r="68" spans="3:8" s="1" customFormat="1">
      <c r="C68" s="121"/>
      <c r="D68" s="114"/>
      <c r="E68" s="57"/>
      <c r="F68" s="113"/>
      <c r="G68" s="113"/>
      <c r="H68" s="122"/>
    </row>
    <row r="69" spans="3:8" s="1" customFormat="1">
      <c r="C69" s="121"/>
      <c r="D69" s="114"/>
      <c r="E69" s="57"/>
      <c r="F69" s="113"/>
      <c r="G69" s="113"/>
      <c r="H69" s="122"/>
    </row>
    <row r="70" spans="3:8" s="1" customFormat="1">
      <c r="C70" s="121"/>
      <c r="D70" s="114" t="s">
        <v>39</v>
      </c>
      <c r="E70" s="57">
        <f>SUM(F26:F27)/SUM(E26:E27)</f>
        <v>0.75555555555555554</v>
      </c>
      <c r="F70" s="113"/>
      <c r="G70" s="113"/>
      <c r="H70" s="122"/>
    </row>
    <row r="71" spans="3:8" s="1" customFormat="1">
      <c r="C71" s="121"/>
      <c r="D71" s="114" t="s">
        <v>40</v>
      </c>
      <c r="E71" s="57">
        <f>SUM(F26:F27)/SUM(E26:E27)</f>
        <v>0.75555555555555554</v>
      </c>
      <c r="F71" s="113"/>
      <c r="G71" s="113"/>
      <c r="H71" s="122"/>
    </row>
    <row r="72" spans="3:8" s="1" customFormat="1">
      <c r="C72" s="121"/>
      <c r="D72" s="114" t="s">
        <v>42</v>
      </c>
      <c r="E72" s="57">
        <f>SUM(F28:F30)/SUM(E28:E30)</f>
        <v>1.6333333333333333</v>
      </c>
      <c r="F72" s="113"/>
      <c r="G72" s="113"/>
      <c r="H72" s="122"/>
    </row>
    <row r="73" spans="3:8" s="1" customFormat="1">
      <c r="C73" s="121"/>
      <c r="D73" s="114" t="s">
        <v>43</v>
      </c>
      <c r="E73" s="57">
        <f>F31/E31</f>
        <v>1.4444444444444444</v>
      </c>
      <c r="F73" s="113"/>
      <c r="G73" s="113"/>
      <c r="H73" s="122"/>
    </row>
    <row r="74" spans="3:8" s="1" customFormat="1">
      <c r="C74" s="121"/>
      <c r="D74" s="114" t="s">
        <v>77</v>
      </c>
      <c r="E74" s="57">
        <f>F32/E32</f>
        <v>0.85333333333333339</v>
      </c>
      <c r="F74" s="113"/>
      <c r="G74" s="113"/>
      <c r="H74" s="122"/>
    </row>
    <row r="75" spans="3:8" s="1" customFormat="1">
      <c r="C75" s="121"/>
      <c r="D75" s="114" t="s">
        <v>44</v>
      </c>
      <c r="E75" s="57">
        <f>SUM(F33:F34)/SUM(E33:E34)</f>
        <v>0.2</v>
      </c>
      <c r="F75" s="113"/>
      <c r="G75" s="113"/>
      <c r="H75" s="122"/>
    </row>
    <row r="76" spans="3:8" s="1" customFormat="1">
      <c r="C76" s="121"/>
      <c r="D76" s="114" t="s">
        <v>45</v>
      </c>
      <c r="E76" s="57">
        <f>SUM(F46:F47)/SUM(E46:E47)</f>
        <v>0.13333333333333333</v>
      </c>
      <c r="F76" s="113"/>
      <c r="G76" s="113"/>
      <c r="H76" s="122"/>
    </row>
    <row r="77" spans="3:8" s="1" customFormat="1">
      <c r="C77" s="121"/>
      <c r="D77" s="115"/>
      <c r="E77" s="57"/>
      <c r="F77" s="113"/>
      <c r="G77" s="113"/>
      <c r="H77" s="122"/>
    </row>
    <row r="78" spans="3:8" s="1" customFormat="1">
      <c r="C78" s="121"/>
      <c r="D78" s="115"/>
      <c r="E78" s="57"/>
      <c r="F78" s="113"/>
      <c r="G78" s="113"/>
      <c r="H78" s="122"/>
    </row>
    <row r="79" spans="3:8" s="1" customFormat="1">
      <c r="C79" s="124"/>
      <c r="D79" s="114"/>
      <c r="E79" s="57"/>
      <c r="F79" s="113"/>
      <c r="G79" s="113"/>
      <c r="H79" s="122"/>
    </row>
    <row r="80" spans="3:8" s="1" customFormat="1">
      <c r="C80" s="123"/>
      <c r="D80" s="114"/>
      <c r="E80" s="55"/>
      <c r="F80" s="113"/>
      <c r="G80" s="113"/>
      <c r="H80" s="122"/>
    </row>
    <row r="81" spans="3:13" s="1" customFormat="1">
      <c r="C81" s="121"/>
      <c r="D81" s="114"/>
      <c r="E81" s="57"/>
      <c r="F81" s="113"/>
      <c r="G81" s="113"/>
      <c r="H81" s="122"/>
    </row>
    <row r="82" spans="3:13" s="1" customFormat="1">
      <c r="C82" s="125"/>
      <c r="D82" s="114"/>
      <c r="E82" s="57"/>
      <c r="F82" s="113"/>
      <c r="G82" s="113"/>
      <c r="H82" s="122"/>
    </row>
    <row r="83" spans="3:13" s="1" customFormat="1">
      <c r="C83" s="121"/>
      <c r="D83" s="114"/>
      <c r="E83" s="57"/>
      <c r="F83" s="113"/>
      <c r="G83" s="113"/>
      <c r="H83" s="122"/>
    </row>
    <row r="84" spans="3:13" s="1" customFormat="1">
      <c r="C84" s="121"/>
      <c r="D84" s="114"/>
      <c r="E84" s="57"/>
      <c r="F84" s="113"/>
      <c r="G84" s="113"/>
      <c r="H84" s="122"/>
    </row>
    <row r="85" spans="3:13" s="1" customFormat="1">
      <c r="C85" s="121"/>
      <c r="D85" s="114"/>
      <c r="E85" s="57"/>
      <c r="F85" s="113"/>
      <c r="G85" s="113"/>
      <c r="H85" s="122"/>
    </row>
    <row r="86" spans="3:13" s="1" customFormat="1">
      <c r="C86" s="54"/>
      <c r="D86" s="55"/>
      <c r="E86" s="55"/>
      <c r="F86" s="113"/>
      <c r="G86" s="113"/>
      <c r="H86" s="111"/>
    </row>
    <row r="87" spans="3:13" s="1" customFormat="1">
      <c r="C87" s="58"/>
      <c r="D87" s="58"/>
      <c r="E87" s="58"/>
      <c r="F87" s="58"/>
      <c r="G87" s="58"/>
      <c r="H87" s="112"/>
    </row>
    <row r="88" spans="3:13">
      <c r="C88" s="37"/>
      <c r="D88" s="59"/>
      <c r="E88" s="126"/>
      <c r="F88" s="126"/>
      <c r="G88" s="126"/>
      <c r="H88" s="1"/>
      <c r="I88" s="1"/>
      <c r="J88" s="1"/>
      <c r="K88" s="1"/>
      <c r="L88" s="1"/>
      <c r="M88" s="1"/>
    </row>
    <row r="89" spans="3:13">
      <c r="C89" s="37"/>
      <c r="D89" s="37"/>
      <c r="E89" s="1"/>
      <c r="F89" s="1"/>
      <c r="G89" s="1"/>
      <c r="H89" s="1"/>
      <c r="I89" s="1"/>
      <c r="J89" s="1"/>
      <c r="K89" s="1"/>
      <c r="L89" s="1"/>
      <c r="M89" s="1"/>
    </row>
    <row r="90" spans="3:13">
      <c r="C90" s="37"/>
      <c r="D90" s="37"/>
      <c r="E90" s="1"/>
      <c r="F90" s="1"/>
      <c r="G90" s="1"/>
      <c r="H90" s="1"/>
      <c r="I90" s="1"/>
      <c r="J90" s="1"/>
      <c r="K90" s="1"/>
      <c r="L90" s="1"/>
      <c r="M90" s="1"/>
    </row>
    <row r="91" spans="3:13">
      <c r="C91" s="37"/>
      <c r="D91" s="37"/>
      <c r="E91" s="1"/>
      <c r="F91" s="1"/>
      <c r="G91" s="1"/>
      <c r="H91" s="1"/>
      <c r="I91" s="1"/>
      <c r="J91" s="1"/>
      <c r="K91" s="1"/>
      <c r="L91" s="1"/>
      <c r="M91" s="1"/>
    </row>
    <row r="92" spans="3:13">
      <c r="C92" s="37"/>
      <c r="D92" s="37"/>
      <c r="E92" s="1"/>
      <c r="F92" s="1"/>
      <c r="G92" s="1"/>
      <c r="H92" s="1"/>
      <c r="I92" s="1"/>
      <c r="J92" s="1"/>
      <c r="K92" s="1"/>
      <c r="L92" s="1"/>
      <c r="M92" s="1"/>
    </row>
    <row r="93" spans="3:13">
      <c r="C93" s="37"/>
      <c r="D93" s="37"/>
      <c r="E93" s="1"/>
      <c r="F93" s="1"/>
      <c r="G93" s="1"/>
      <c r="H93" s="1"/>
      <c r="I93" s="1"/>
      <c r="J93" s="1"/>
      <c r="K93" s="1"/>
      <c r="L93" s="1"/>
      <c r="M93" s="1"/>
    </row>
    <row r="94" spans="3:13">
      <c r="C94" s="37"/>
      <c r="D94" s="37"/>
      <c r="E94" s="1"/>
      <c r="F94" s="1"/>
      <c r="G94" s="1"/>
      <c r="H94" s="1"/>
      <c r="I94" s="1"/>
      <c r="J94" s="1"/>
      <c r="K94" s="1"/>
      <c r="L94" s="1"/>
      <c r="M94" s="1"/>
    </row>
    <row r="95" spans="3:13">
      <c r="C95" s="37"/>
      <c r="D95" s="37"/>
      <c r="E95" s="1"/>
      <c r="F95" s="1"/>
      <c r="G95" s="1"/>
      <c r="H95" s="1"/>
      <c r="I95" s="1"/>
      <c r="J95" s="1"/>
      <c r="K95" s="1"/>
      <c r="L95" s="1"/>
      <c r="M95" s="1"/>
    </row>
  </sheetData>
  <mergeCells count="46">
    <mergeCell ref="M43:M45"/>
    <mergeCell ref="I9:I11"/>
    <mergeCell ref="G43:G45"/>
    <mergeCell ref="J43:J45"/>
    <mergeCell ref="K43:K45"/>
    <mergeCell ref="L43:L45"/>
    <mergeCell ref="I43:I45"/>
    <mergeCell ref="L9:L11"/>
    <mergeCell ref="M9:M11"/>
    <mergeCell ref="J9:J11"/>
    <mergeCell ref="K9:K11"/>
    <mergeCell ref="H43:H45"/>
    <mergeCell ref="C1:L1"/>
    <mergeCell ref="C2:M2"/>
    <mergeCell ref="C4:E4"/>
    <mergeCell ref="C6:E6"/>
    <mergeCell ref="C9:C11"/>
    <mergeCell ref="F9:F11"/>
    <mergeCell ref="E9:E11"/>
    <mergeCell ref="D9:D11"/>
    <mergeCell ref="G9:G11"/>
    <mergeCell ref="H9:H11"/>
    <mergeCell ref="C24:D24"/>
    <mergeCell ref="C46:C47"/>
    <mergeCell ref="C48:D48"/>
    <mergeCell ref="C26:C27"/>
    <mergeCell ref="C33:C34"/>
    <mergeCell ref="C28:C30"/>
    <mergeCell ref="C13:C14"/>
    <mergeCell ref="C16:C17"/>
    <mergeCell ref="C18:C19"/>
    <mergeCell ref="C21:C22"/>
    <mergeCell ref="C23:D23"/>
    <mergeCell ref="C43:C45"/>
    <mergeCell ref="D43:D45"/>
    <mergeCell ref="C35:D35"/>
    <mergeCell ref="C36:D36"/>
    <mergeCell ref="C37:D37"/>
    <mergeCell ref="C40:F40"/>
    <mergeCell ref="E43:E45"/>
    <mergeCell ref="F43:F45"/>
    <mergeCell ref="C51:M51"/>
    <mergeCell ref="C52:M52"/>
    <mergeCell ref="C53:M53"/>
    <mergeCell ref="C49:D49"/>
    <mergeCell ref="C50:D5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52" orientation="portrait" r:id="rId1"/>
  <headerFooter alignWithMargins="0"/>
  <rowBreaks count="1" manualBreakCount="1">
    <brk id="54" max="13" man="1"/>
  </rowBreaks>
  <ignoredErrors>
    <ignoredError sqref="C8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1.2.2</vt:lpstr>
      <vt:lpstr>'1.2.2'!_1Àrea_d_impressió</vt:lpstr>
      <vt:lpstr>'1.2.2'!Àrea_d'impressió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2009-07-30T16:37:35Z</cp:lastPrinted>
  <dcterms:created xsi:type="dcterms:W3CDTF">2006-07-24T11:40:54Z</dcterms:created>
  <dcterms:modified xsi:type="dcterms:W3CDTF">2009-09-15T15:28:29Z</dcterms:modified>
</cp:coreProperties>
</file>