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840" windowWidth="12120" windowHeight="7800"/>
  </bookViews>
  <sheets>
    <sheet name="4.2.4" sheetId="1" r:id="rId1"/>
  </sheets>
  <definedNames>
    <definedName name="_1Àrea_d_impressió" localSheetId="0">'4.2.4'!$B$1:$I$213</definedName>
    <definedName name="_xlnm.Print_Titles" localSheetId="0">'4.2.4'!$5:$5</definedName>
  </definedNames>
  <calcPr calcId="125725"/>
</workbook>
</file>

<file path=xl/calcChain.xml><?xml version="1.0" encoding="utf-8"?>
<calcChain xmlns="http://schemas.openxmlformats.org/spreadsheetml/2006/main">
  <c r="H210" i="1"/>
  <c r="H126"/>
  <c r="H7"/>
  <c r="G150"/>
  <c r="G165"/>
  <c r="H164" s="1"/>
  <c r="G170"/>
  <c r="G174"/>
  <c r="G178"/>
  <c r="G194"/>
  <c r="H192" s="1"/>
  <c r="G204"/>
  <c r="G200"/>
  <c r="G196"/>
  <c r="G187"/>
  <c r="H186" s="1"/>
  <c r="G160"/>
  <c r="G157"/>
  <c r="G154"/>
  <c r="G145"/>
  <c r="G136"/>
  <c r="H135" s="1"/>
  <c r="H134" s="1"/>
  <c r="G130"/>
  <c r="H129" s="1"/>
  <c r="H128" s="1"/>
  <c r="G121"/>
  <c r="H120" s="1"/>
  <c r="G116"/>
  <c r="G101"/>
  <c r="G94"/>
  <c r="G87"/>
  <c r="G82"/>
  <c r="G79"/>
  <c r="G73"/>
  <c r="G69"/>
  <c r="H67" s="1"/>
  <c r="G56"/>
  <c r="G52"/>
  <c r="G47"/>
  <c r="H46" s="1"/>
  <c r="G38"/>
  <c r="H35" s="1"/>
  <c r="G32"/>
  <c r="H31" s="1"/>
  <c r="G28"/>
  <c r="H27" s="1"/>
  <c r="G24"/>
  <c r="G21"/>
  <c r="G18"/>
  <c r="H17" s="1"/>
  <c r="G14"/>
  <c r="G11"/>
  <c r="H10" s="1"/>
  <c r="H6" s="1"/>
  <c r="H65"/>
  <c r="H209"/>
  <c r="H163" l="1"/>
  <c r="H72"/>
  <c r="H45"/>
  <c r="H212" s="1"/>
</calcChain>
</file>

<file path=xl/sharedStrings.xml><?xml version="1.0" encoding="utf-8"?>
<sst xmlns="http://schemas.openxmlformats.org/spreadsheetml/2006/main" count="212" uniqueCount="211">
  <si>
    <t>Art. 10 Alts càrrecs</t>
  </si>
  <si>
    <t>101 Càrrecs acadèmics</t>
  </si>
  <si>
    <t>104 Complement càrrecs acadèmics</t>
  </si>
  <si>
    <t>Art. 12 Funcionaris</t>
  </si>
  <si>
    <t>121 Retribucions a funcionaris PAS</t>
  </si>
  <si>
    <t>Art. 13 Personal laboral</t>
  </si>
  <si>
    <t>130 Retribucions personal investigador</t>
  </si>
  <si>
    <t>131 Retribucions PAS laboral</t>
  </si>
  <si>
    <t>Art. 14 Personal contractat</t>
  </si>
  <si>
    <t>140 Retribucions personal docent</t>
  </si>
  <si>
    <t>Art. 16 Assegurances i prestacions socials</t>
  </si>
  <si>
    <t>160 Quotes socials</t>
  </si>
  <si>
    <t>Despeses de gestió descentralitzada</t>
  </si>
  <si>
    <t>Consell Social</t>
  </si>
  <si>
    <t>Institut de Ciències de l'Educació</t>
  </si>
  <si>
    <t>Centre de Cooperació per al Desenvolupament</t>
  </si>
  <si>
    <t>Art. 20 Lloguers i cànons</t>
  </si>
  <si>
    <t>Art. 21 Reparacions, manteniment i conservació</t>
  </si>
  <si>
    <t>212 Manteniment d'edificis</t>
  </si>
  <si>
    <t>Art. 22 Material, subministraments i altres</t>
  </si>
  <si>
    <t>220 Material d'oficina i publicacions</t>
  </si>
  <si>
    <t>221 Subministraments</t>
  </si>
  <si>
    <t>222 Comunicacions</t>
  </si>
  <si>
    <t>224 Primes d'assegurances</t>
  </si>
  <si>
    <t>225 Tributs i impostos</t>
  </si>
  <si>
    <t>226 Despeses diverses</t>
  </si>
  <si>
    <t>226.10 Gestió titulacions pròpies</t>
  </si>
  <si>
    <t>227 Treballs realitzats per altres empreses</t>
  </si>
  <si>
    <t>228.00 Coordinació projectes d'intercanvi</t>
  </si>
  <si>
    <t>229 Actuacions associades a l'activitat docent</t>
  </si>
  <si>
    <t>Art. 23 Indemnitzacions per raó del servei</t>
  </si>
  <si>
    <t>230 Dietes, locomoció i trasllats</t>
  </si>
  <si>
    <t>Art. 29 Serveis de nova creació</t>
  </si>
  <si>
    <t>Art. 32 Préstecs</t>
  </si>
  <si>
    <t>320 Interessos de préstecs</t>
  </si>
  <si>
    <t>Art. 48 Ajuts personals i a institucions sense finalitat de lucre</t>
  </si>
  <si>
    <t>481 Col·laboració temporal d'estudiants</t>
  </si>
  <si>
    <t>483 Ajuts per a activitats culturals i esportives i delegacions d'estudiants</t>
  </si>
  <si>
    <t>483.1 Ajuts per a activitats culturals i esportives</t>
  </si>
  <si>
    <t>486 A programes de cooperació exterior</t>
  </si>
  <si>
    <t>Art. 62 Noves inversions en construccions i equips</t>
  </si>
  <si>
    <t>620 Obres i equipaments d'espais nous</t>
  </si>
  <si>
    <t>621 Altres inversions</t>
  </si>
  <si>
    <t>629 Inversions extraordinàries</t>
  </si>
  <si>
    <t>Art. 63 Inversions de reposició</t>
  </si>
  <si>
    <t>630 Inversions en equipament docent, en reformes funcionals i en programes de millores</t>
  </si>
  <si>
    <t>631 Instal·lació i posada en funcionament d'equips</t>
  </si>
  <si>
    <t>Art. 64 Despeses d'inversions de recerca</t>
  </si>
  <si>
    <t>641 Projectes de recerca</t>
  </si>
  <si>
    <t>642 Infraestructura de recerca</t>
  </si>
  <si>
    <t>644 Càtedres d'empresa</t>
  </si>
  <si>
    <t>647 Altres actuacions de recerca</t>
  </si>
  <si>
    <t>TOTAL DESPESES</t>
  </si>
  <si>
    <t>CAP. 1r. REMUNERACIÓ DE PERSONAL</t>
  </si>
  <si>
    <t>CAP. 2n. DESPESES DE BÉNS CORRENTS I DE SERVEIS</t>
  </si>
  <si>
    <t>CAP. 3r. DESPESES FINANCERES</t>
  </si>
  <si>
    <t>CAP. 4t. TRANSFERÈNCIES CORRENTS</t>
  </si>
  <si>
    <t>CAP. 6è. INVERSIONS</t>
  </si>
  <si>
    <t>217.10 Manteniment d'equipaments informàtics</t>
  </si>
  <si>
    <t>320.10 Despeses financeres dels comptes corrents</t>
  </si>
  <si>
    <t>320.20 Despeses financeres dels avals bancaris</t>
  </si>
  <si>
    <t>320.30 Despeses financeres per interessos de demora</t>
  </si>
  <si>
    <t>485 Transferències a organismes i institucions</t>
  </si>
  <si>
    <t>641.09 Projectes DURSI específics de CTT</t>
  </si>
  <si>
    <t>228 Despeses per programes específics</t>
  </si>
  <si>
    <t>Unitats bàsiques</t>
  </si>
  <si>
    <t>Serveis generals</t>
  </si>
  <si>
    <t>Unitats funcionals</t>
  </si>
  <si>
    <t>Campus Nord</t>
  </si>
  <si>
    <t>Campus Terrassa</t>
  </si>
  <si>
    <t>Altres Unitats</t>
  </si>
  <si>
    <t>Organització de personal</t>
  </si>
  <si>
    <t>Gestió de Transferència de Tecnologia</t>
  </si>
  <si>
    <t>Centre d'activitats diferenciades</t>
  </si>
  <si>
    <t>217 Manteniment dels serveis informàtics</t>
  </si>
  <si>
    <t>217.00 Coordinació de serveis informàtics</t>
  </si>
  <si>
    <t>220.61 Edició de Títols</t>
  </si>
  <si>
    <t>226.4 Comunicació Institucional i Promoció</t>
  </si>
  <si>
    <t>226.62 Ajuts a estudiants de CCE (per compte d'institucions públiques)</t>
  </si>
  <si>
    <t>227.61 Prevenció de Riscos Laborals</t>
  </si>
  <si>
    <t>481.11 Col·laboració temporal d'estudiants en suport a Biblioteques</t>
  </si>
  <si>
    <t>481.10 Col·laboració temporal d'estudiants en suport de l'activitat docent</t>
  </si>
  <si>
    <t>481.20 Col·laboració temporal d'estudiants en suport a gestió acadèmica</t>
  </si>
  <si>
    <t>488 Beques predoctorat</t>
  </si>
  <si>
    <t xml:space="preserve">489 Ajuts a personal de la UPC </t>
  </si>
  <si>
    <t>620.16 Remodelacions funcionals</t>
  </si>
  <si>
    <t>621.00 Centres d'innovació</t>
  </si>
  <si>
    <t>621.83 Renovació d'equipament docent</t>
  </si>
  <si>
    <t>621.84 Laboratori Comú d'Enginyeria Mecànica</t>
  </si>
  <si>
    <t>622.00 Pla infraestructures TIC. Hardware</t>
  </si>
  <si>
    <t>CAP. 9è. PASSIUS FINANCERS</t>
  </si>
  <si>
    <t>Art. 91 Amortització de préstecs</t>
  </si>
  <si>
    <t>120 Retribucions dels funcionaris PDI</t>
  </si>
  <si>
    <t xml:space="preserve">Art. 17 Altres actuacions de personal </t>
  </si>
  <si>
    <t>175 Millores de personal</t>
  </si>
  <si>
    <t>175.60 Provisió per a aportacions als plans de pensions</t>
  </si>
  <si>
    <t>175.10 Fons social</t>
  </si>
  <si>
    <t>Campus del Baix Llobregat</t>
  </si>
  <si>
    <t>220.00 Material d'oficina</t>
  </si>
  <si>
    <t>220.60 Publicacions institucionals (inclou carpeta "La UPC t'informa")</t>
  </si>
  <si>
    <t>226.2 Formació del PAS</t>
  </si>
  <si>
    <t>227.10 Gestió de tractament de residus</t>
  </si>
  <si>
    <t>227.00 Treballs de neteja i vigilància</t>
  </si>
  <si>
    <t>228.60 Suport al procés d'avaluació,acreditació i estudis</t>
  </si>
  <si>
    <t>230.10 Comissió de serveis i assistències a concursos i oposicions</t>
  </si>
  <si>
    <t>230.20 Tribunals de tesis doctorals</t>
  </si>
  <si>
    <t>230.30 Tribunals de professorat. Oferta de places UPC</t>
  </si>
  <si>
    <t>481.00 Beques UPC de recerca</t>
  </si>
  <si>
    <t>485.20 Aportacions i quotes</t>
  </si>
  <si>
    <t>486.10 Programes CCD</t>
  </si>
  <si>
    <t>486.20 Programa de cooperació interuniversitària</t>
  </si>
  <si>
    <t>630.20 Inversions del pla de seguretat i riscos laborals</t>
  </si>
  <si>
    <t>132 Retribucions del PDI laboral</t>
  </si>
  <si>
    <t>4.2.4 DETALL DE LES DESPESES</t>
  </si>
  <si>
    <t>Explicació de la despesa</t>
  </si>
  <si>
    <t>Total per conceptes</t>
  </si>
  <si>
    <t>Total per capítols i articles</t>
  </si>
  <si>
    <t>227.60 Encàrrecs d'estudis i treballs tècnics</t>
  </si>
  <si>
    <t>160.00 Quotes socials</t>
  </si>
  <si>
    <t>160.10 Altres quotes socials personal específic</t>
  </si>
  <si>
    <t>170 Repercussió costos personal Fundació UPC</t>
  </si>
  <si>
    <t>175.11 Estabilització PAS</t>
  </si>
  <si>
    <t>175.70 Personal investigador en formació</t>
  </si>
  <si>
    <t>Coordinació de proves d'accés a la universitat</t>
  </si>
  <si>
    <t>Consell de l'Estudiantat</t>
  </si>
  <si>
    <t>Parcs UPC</t>
  </si>
  <si>
    <t>227.62 Elaboració d'enquestes i altres encàrrecs de seguiment d'activitats</t>
  </si>
  <si>
    <t>227.70 Treballs de serveis informàtics (contracte UPCnet)</t>
  </si>
  <si>
    <t>228.10 Accions d'impuls i valorització a la recerca</t>
  </si>
  <si>
    <t>228.40 Ajuts a programes de doctorat de qualitat (Comissió de Doctorat)</t>
  </si>
  <si>
    <t>228.42 Accions específiques de doctorat: difussió i altres</t>
  </si>
  <si>
    <t>228.70 Pla de promoció dels estudis</t>
  </si>
  <si>
    <t>228.71 Pla UPC Sostenible</t>
  </si>
  <si>
    <t>228.90 Programes específics UPC</t>
  </si>
  <si>
    <t>481.30 Participació temporal d'estudiants en treballs al Consell d'Estudiants i a les delegacions dels centres</t>
  </si>
  <si>
    <t>841.50 Ajuts per a mobilitat externa d'estudiants</t>
  </si>
  <si>
    <t>483.3 Ajuts per a les delegacions de l'estudiantat</t>
  </si>
  <si>
    <t>484 Intercanvi d'estudiants</t>
  </si>
  <si>
    <t>485.10 Associacions Internacionals d'Estudiants</t>
  </si>
  <si>
    <t>620.00 Rehabilitació, adequació de la normativa i actuacions estàndards</t>
  </si>
  <si>
    <t>620.10 Compliment normativa</t>
  </si>
  <si>
    <t>622 Pla plurianual d'inversions TIC</t>
  </si>
  <si>
    <t>640 Activitats emprenedores</t>
  </si>
  <si>
    <t>642.09 Grups de recerca consolidats (CTT)</t>
  </si>
  <si>
    <t>642.49 Infraestructura DGR (CTT)</t>
  </si>
  <si>
    <t>645 Personal de suport tècnic</t>
  </si>
  <si>
    <t>645.00 Convocatòries Generalitat de Catalunya (PQS)</t>
  </si>
  <si>
    <t>649 Actuacions de recerca, doctorat i transferència de tecnologia</t>
  </si>
  <si>
    <t>649.09 Projectes europeus (CTT)</t>
  </si>
  <si>
    <t>649.19 Transferència de tecnologia (CTT)</t>
  </si>
  <si>
    <t>649.30 Bonificacions del CTT per inversions en béns inventariables</t>
  </si>
  <si>
    <t>120.10 Retribucions bàsiques del PDI</t>
  </si>
  <si>
    <t>120.20 Retribucions complementàries del PDI</t>
  </si>
  <si>
    <t>121.10 Retribucions bàsiques del PAS</t>
  </si>
  <si>
    <t>121.20 Retribucions complementàries del PAS</t>
  </si>
  <si>
    <t>130.10 Retribucions bàsiques del personal investigador propi</t>
  </si>
  <si>
    <t>130.20 Retribucions complementàries del personal investigador propi</t>
  </si>
  <si>
    <t>131.10 Retribucions bàsiques del PAS laboral</t>
  </si>
  <si>
    <t>131.20 Retribucions complementàries del PAS laboral</t>
  </si>
  <si>
    <t>131.10 Retribucions bàsiques del PDI laboral</t>
  </si>
  <si>
    <t>131.20 Retribucions complementàries del PDI laboral</t>
  </si>
  <si>
    <t>140.10 Retribucions bàsiques a docents</t>
  </si>
  <si>
    <t>140.20 Retribucions complementàries a docents</t>
  </si>
  <si>
    <t>172 Repercussió de costos de personal dels Consorcis</t>
  </si>
  <si>
    <t>175.00 Convocatòria de beques del programa Ramón y Cajal</t>
  </si>
  <si>
    <t>175.20 Programa Juan de la Cierva</t>
  </si>
  <si>
    <t>Component específic de la Planificació Estratègica de les UB</t>
  </si>
  <si>
    <t xml:space="preserve">202.10 Lloguer d'instal·lacions </t>
  </si>
  <si>
    <t>220.30 Adquisicions fons bibliogràfics</t>
  </si>
  <si>
    <t>220.20 Material per a les assignatures semipresencials</t>
  </si>
  <si>
    <t>221.00 Subministraments energètics</t>
  </si>
  <si>
    <t>221.40 Altres subministraments</t>
  </si>
  <si>
    <t>222.00 Despeses de telèfon i línies informàtiques</t>
  </si>
  <si>
    <t>222.10 Correu i missatgeria</t>
  </si>
  <si>
    <t>226.00 Actes acadèmics i de representació</t>
  </si>
  <si>
    <t>226.3 Formació del PDI i del professorat de secundària</t>
  </si>
  <si>
    <t>228.18 Accons de política internacional</t>
  </si>
  <si>
    <t>228.30 Mobilitat externa del PDI i del PAS i llicències sabàtiques</t>
  </si>
  <si>
    <t>28.61 Suport al procés d'adaptació de l'activitat docent a l'EEES</t>
  </si>
  <si>
    <t>228.72 Programa d'Atenció a les Discapacitats (PAD)</t>
  </si>
  <si>
    <t>228.73 Aules per a la gent gran</t>
  </si>
  <si>
    <t>228.80 Projectes específics</t>
  </si>
  <si>
    <t>229.30 Innovació docent</t>
  </si>
  <si>
    <t>229.60 Convocatòria projectes d'innovació docent</t>
  </si>
  <si>
    <t>229.70 Projectes per a la millora de la qualitat docent</t>
  </si>
  <si>
    <t>230.40 Gestió seguiment d'escoles adscrites</t>
  </si>
  <si>
    <t>290 Nous espais, equipaments i millores d'accessibilitat</t>
  </si>
  <si>
    <t>841.40 Ajuts a l'estudiantat de la UPC per treballs de suport puntual</t>
  </si>
  <si>
    <t>485.30 Aportacions a l'Associació d'Amics UPC</t>
  </si>
  <si>
    <t>620.05 Inversions de reordenació de serveis universitaris</t>
  </si>
  <si>
    <t>629.50 ETSEIB, Edifici L i C</t>
  </si>
  <si>
    <t>629.60 Biblioteca ETSAB</t>
  </si>
  <si>
    <t>629.63 Edifici EPSEB</t>
  </si>
  <si>
    <t>629.64 Edifici d'Aeronàutica Terrassa</t>
  </si>
  <si>
    <t>629.65 Campus Besòs</t>
  </si>
  <si>
    <t>629.80 Urbanització Parc Mediterrani de la Tecnologia</t>
  </si>
  <si>
    <t>629.90 Urbanització Campus Nord</t>
  </si>
  <si>
    <t>630.11 Inversió en infraestructures de biblioteques</t>
  </si>
  <si>
    <t>632 Projectes pluridisciplinaris dels plans per a la sostenibilitat de la UPC</t>
  </si>
  <si>
    <t>645.90 Ajuts per potenciar la recerca amb personal extern</t>
  </si>
  <si>
    <t>649.29 Projectes MEC i accions especials</t>
  </si>
  <si>
    <t>914 Devolucions prèstecs per als parcs tecnològics</t>
  </si>
  <si>
    <t>4.2 Programació de l'exercici 2009</t>
  </si>
  <si>
    <t>841.41 Ajuts a l'estudiantat de la UPC per col·laboracions formatives en política internacional</t>
  </si>
  <si>
    <t>483.4 Actuacions específiques d'extensió universitària, olimpíades i altres</t>
  </si>
  <si>
    <t>488.00 Beques de predoctorat</t>
  </si>
  <si>
    <t>488.20 Contractes postdoctorals</t>
  </si>
  <si>
    <t>489.20 retorn d'import de beques a centres adscrits</t>
  </si>
  <si>
    <t>489.10 Ajuts a personal de la UPC per a matrícules d'estudis oficials</t>
  </si>
  <si>
    <t xml:space="preserve">622.20 Projectes institucionals de software </t>
  </si>
  <si>
    <t>622.40 Aplicació RRHH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</si>
</sst>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2"/>
      <color rgb="FF4A452A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sz val="8"/>
      <color rgb="FF4A452A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</borders>
  <cellStyleXfs count="28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/>
    </xf>
    <xf numFmtId="0" fontId="6" fillId="2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101">
    <xf numFmtId="0" fontId="0" fillId="0" borderId="0" xfId="0"/>
    <xf numFmtId="0" fontId="9" fillId="6" borderId="0" xfId="0" applyFont="1" applyFill="1"/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Font="1" applyFill="1"/>
    <xf numFmtId="0" fontId="13" fillId="6" borderId="0" xfId="0" applyFont="1" applyFill="1" applyAlignment="1">
      <alignment horizontal="center" wrapText="1"/>
    </xf>
    <xf numFmtId="0" fontId="13" fillId="6" borderId="0" xfId="0" applyFont="1" applyFill="1" applyAlignment="1">
      <alignment wrapText="1"/>
    </xf>
    <xf numFmtId="3" fontId="13" fillId="6" borderId="0" xfId="0" applyNumberFormat="1" applyFont="1" applyFill="1"/>
    <xf numFmtId="3" fontId="14" fillId="11" borderId="12" xfId="21" applyNumberFormat="1" applyFont="1" applyFill="1" applyBorder="1">
      <alignment horizontal="center" vertical="center" wrapText="1"/>
    </xf>
    <xf numFmtId="3" fontId="11" fillId="12" borderId="12" xfId="15" applyNumberFormat="1" applyFont="1" applyFill="1" applyBorder="1">
      <alignment vertical="center"/>
    </xf>
    <xf numFmtId="3" fontId="11" fillId="12" borderId="12" xfId="16" applyNumberFormat="1" applyFont="1" applyFill="1" applyBorder="1">
      <alignment vertical="center"/>
    </xf>
    <xf numFmtId="3" fontId="10" fillId="9" borderId="12" xfId="19" applyNumberFormat="1" applyFont="1" applyBorder="1" applyAlignment="1">
      <alignment horizontal="right" vertical="center"/>
    </xf>
    <xf numFmtId="3" fontId="11" fillId="13" borderId="12" xfId="16" applyNumberFormat="1" applyFont="1" applyFill="1" applyBorder="1">
      <alignment vertical="center"/>
    </xf>
    <xf numFmtId="3" fontId="10" fillId="11" borderId="12" xfId="25" applyNumberFormat="1" applyFont="1" applyFill="1" applyBorder="1">
      <alignment vertical="center"/>
    </xf>
    <xf numFmtId="0" fontId="11" fillId="13" borderId="12" xfId="16" applyNumberFormat="1" applyFont="1" applyFill="1" applyBorder="1" applyAlignment="1">
      <alignment vertical="center" wrapText="1"/>
    </xf>
    <xf numFmtId="0" fontId="11" fillId="13" borderId="12" xfId="16" applyNumberFormat="1" applyFont="1" applyFill="1" applyBorder="1" applyAlignment="1">
      <alignment vertical="center"/>
    </xf>
    <xf numFmtId="3" fontId="11" fillId="13" borderId="12" xfId="15" applyNumberFormat="1" applyFont="1" applyFill="1" applyBorder="1">
      <alignment vertical="center"/>
    </xf>
    <xf numFmtId="0" fontId="11" fillId="13" borderId="12" xfId="0" applyFont="1" applyFill="1" applyBorder="1" applyAlignment="1">
      <alignment vertical="center"/>
    </xf>
    <xf numFmtId="0" fontId="11" fillId="13" borderId="12" xfId="0" applyFont="1" applyFill="1" applyBorder="1" applyAlignment="1">
      <alignment horizontal="left" vertical="center"/>
    </xf>
    <xf numFmtId="0" fontId="11" fillId="13" borderId="12" xfId="15" applyNumberFormat="1" applyFont="1" applyFill="1" applyBorder="1" applyAlignment="1">
      <alignment vertical="center"/>
    </xf>
    <xf numFmtId="0" fontId="11" fillId="13" borderId="12" xfId="15" applyNumberFormat="1" applyFont="1" applyFill="1" applyBorder="1" applyAlignment="1">
      <alignment horizontal="center" vertical="center"/>
    </xf>
    <xf numFmtId="0" fontId="11" fillId="13" borderId="12" xfId="15" applyNumberFormat="1" applyFont="1" applyFill="1" applyBorder="1" applyAlignment="1">
      <alignment horizontal="left" vertical="center"/>
    </xf>
    <xf numFmtId="0" fontId="11" fillId="13" borderId="12" xfId="15" applyNumberFormat="1" applyFont="1" applyFill="1" applyBorder="1" applyAlignment="1">
      <alignment vertical="center" wrapText="1"/>
    </xf>
    <xf numFmtId="0" fontId="11" fillId="13" borderId="12" xfId="15" applyNumberFormat="1" applyFont="1" applyFill="1" applyBorder="1">
      <alignment vertical="center"/>
    </xf>
    <xf numFmtId="0" fontId="11" fillId="13" borderId="12" xfId="16" applyNumberFormat="1" applyFont="1" applyFill="1" applyBorder="1">
      <alignment vertical="center"/>
    </xf>
    <xf numFmtId="3" fontId="11" fillId="13" borderId="12" xfId="16" applyNumberFormat="1" applyFont="1" applyFill="1" applyBorder="1" applyAlignment="1">
      <alignment horizontal="center" vertical="center"/>
    </xf>
    <xf numFmtId="3" fontId="11" fillId="6" borderId="0" xfId="0" applyNumberFormat="1" applyFont="1" applyFill="1" applyAlignment="1">
      <alignment horizontal="center" vertical="center"/>
    </xf>
    <xf numFmtId="3" fontId="11" fillId="13" borderId="12" xfId="0" applyNumberFormat="1" applyFont="1" applyFill="1" applyBorder="1" applyAlignment="1">
      <alignment horizontal="left" vertical="center"/>
    </xf>
    <xf numFmtId="3" fontId="11" fillId="13" borderId="12" xfId="16" applyNumberFormat="1" applyFont="1" applyFill="1" applyBorder="1" applyAlignment="1">
      <alignment vertical="center" wrapText="1"/>
    </xf>
    <xf numFmtId="3" fontId="11" fillId="13" borderId="12" xfId="16" applyNumberFormat="1" applyFont="1" applyFill="1" applyBorder="1" applyAlignment="1">
      <alignment vertical="center"/>
    </xf>
    <xf numFmtId="3" fontId="11" fillId="13" borderId="12" xfId="0" applyNumberFormat="1" applyFont="1" applyFill="1" applyBorder="1" applyAlignment="1">
      <alignment vertical="center"/>
    </xf>
    <xf numFmtId="3" fontId="11" fillId="13" borderId="12" xfId="15" applyNumberFormat="1" applyFont="1" applyFill="1" applyBorder="1" applyAlignment="1">
      <alignment vertical="center"/>
    </xf>
    <xf numFmtId="3" fontId="11" fillId="13" borderId="12" xfId="15" applyNumberFormat="1" applyFont="1" applyFill="1" applyBorder="1" applyAlignment="1">
      <alignment vertical="center" wrapText="1"/>
    </xf>
    <xf numFmtId="3" fontId="13" fillId="6" borderId="0" xfId="0" applyNumberFormat="1" applyFont="1" applyFill="1" applyAlignment="1">
      <alignment wrapText="1"/>
    </xf>
    <xf numFmtId="3" fontId="11" fillId="13" borderId="12" xfId="0" applyNumberFormat="1" applyFont="1" applyFill="1" applyBorder="1" applyAlignment="1">
      <alignment horizontal="right" vertical="center"/>
    </xf>
    <xf numFmtId="3" fontId="11" fillId="13" borderId="12" xfId="15" applyNumberFormat="1" applyFont="1" applyFill="1" applyBorder="1" applyAlignment="1">
      <alignment horizontal="right" vertical="center"/>
    </xf>
    <xf numFmtId="3" fontId="11" fillId="13" borderId="15" xfId="16" applyNumberFormat="1" applyFont="1" applyFill="1" applyBorder="1" applyAlignment="1">
      <alignment vertical="center"/>
    </xf>
    <xf numFmtId="3" fontId="11" fillId="13" borderId="17" xfId="16" applyNumberFormat="1" applyFont="1" applyFill="1" applyBorder="1" applyAlignment="1">
      <alignment vertical="center"/>
    </xf>
    <xf numFmtId="0" fontId="11" fillId="13" borderId="12" xfId="16" applyNumberFormat="1" applyFont="1" applyFill="1" applyBorder="1" applyAlignment="1">
      <alignment horizontal="center" vertical="center"/>
    </xf>
    <xf numFmtId="3" fontId="11" fillId="13" borderId="13" xfId="0" applyNumberFormat="1" applyFont="1" applyFill="1" applyBorder="1" applyAlignment="1">
      <alignment horizontal="left" vertical="center"/>
    </xf>
    <xf numFmtId="3" fontId="11" fillId="13" borderId="13" xfId="16" applyNumberFormat="1" applyFont="1" applyFill="1" applyBorder="1" applyAlignment="1">
      <alignment horizontal="left" vertical="center"/>
    </xf>
    <xf numFmtId="3" fontId="11" fillId="13" borderId="13" xfId="15" applyNumberFormat="1" applyFont="1" applyFill="1" applyBorder="1" applyAlignment="1">
      <alignment vertical="center" wrapText="1"/>
    </xf>
    <xf numFmtId="3" fontId="11" fillId="13" borderId="14" xfId="16" applyNumberFormat="1" applyFont="1" applyFill="1" applyBorder="1">
      <alignment vertical="center"/>
    </xf>
    <xf numFmtId="3" fontId="11" fillId="13" borderId="14" xfId="15" applyNumberFormat="1" applyFont="1" applyFill="1" applyBorder="1">
      <alignment vertical="center"/>
    </xf>
    <xf numFmtId="3" fontId="11" fillId="13" borderId="13" xfId="15" applyNumberFormat="1" applyFont="1" applyFill="1" applyBorder="1">
      <alignment vertical="center"/>
    </xf>
    <xf numFmtId="3" fontId="11" fillId="13" borderId="13" xfId="15" applyNumberFormat="1" applyFont="1" applyFill="1" applyBorder="1" applyAlignment="1">
      <alignment horizontal="left" vertical="center"/>
    </xf>
    <xf numFmtId="3" fontId="11" fillId="13" borderId="13" xfId="16" applyNumberFormat="1" applyFont="1" applyFill="1" applyBorder="1">
      <alignment vertical="center"/>
    </xf>
    <xf numFmtId="3" fontId="11" fillId="13" borderId="13" xfId="16" applyNumberFormat="1" applyFont="1" applyFill="1" applyBorder="1" applyAlignment="1">
      <alignment vertical="center" wrapText="1"/>
    </xf>
    <xf numFmtId="0" fontId="11" fillId="13" borderId="13" xfId="16" applyNumberFormat="1" applyFont="1" applyFill="1" applyBorder="1">
      <alignment vertical="center"/>
    </xf>
    <xf numFmtId="0" fontId="11" fillId="13" borderId="13" xfId="16" applyNumberFormat="1" applyFont="1" applyFill="1" applyBorder="1" applyAlignment="1">
      <alignment vertical="center" wrapText="1"/>
    </xf>
    <xf numFmtId="0" fontId="13" fillId="6" borderId="19" xfId="5" applyFont="1" applyFill="1" applyBorder="1" applyAlignment="1"/>
    <xf numFmtId="0" fontId="13" fillId="6" borderId="20" xfId="9" applyFont="1" applyFill="1" applyBorder="1"/>
    <xf numFmtId="0" fontId="13" fillId="6" borderId="20" xfId="9" applyFont="1" applyFill="1" applyBorder="1" applyAlignment="1">
      <alignment wrapText="1"/>
    </xf>
    <xf numFmtId="3" fontId="13" fillId="6" borderId="20" xfId="9" applyNumberFormat="1" applyFont="1" applyFill="1" applyBorder="1" applyAlignment="1">
      <alignment wrapText="1"/>
    </xf>
    <xf numFmtId="3" fontId="13" fillId="6" borderId="20" xfId="9" applyNumberFormat="1" applyFont="1" applyFill="1" applyBorder="1"/>
    <xf numFmtId="0" fontId="13" fillId="6" borderId="21" xfId="3" applyFont="1" applyFill="1" applyBorder="1"/>
    <xf numFmtId="0" fontId="13" fillId="6" borderId="22" xfId="8" applyFont="1" applyFill="1" applyBorder="1" applyAlignment="1">
      <alignment horizontal="center" wrapText="1"/>
    </xf>
    <xf numFmtId="0" fontId="13" fillId="6" borderId="23" xfId="6" applyFont="1" applyFill="1" applyBorder="1" applyAlignment="1">
      <alignment horizontal="center" wrapText="1"/>
    </xf>
    <xf numFmtId="0" fontId="13" fillId="6" borderId="22" xfId="8" applyFont="1" applyFill="1" applyBorder="1"/>
    <xf numFmtId="0" fontId="13" fillId="6" borderId="23" xfId="6" applyFont="1" applyFill="1" applyBorder="1"/>
    <xf numFmtId="0" fontId="13" fillId="6" borderId="24" xfId="4" applyFont="1" applyFill="1" applyBorder="1"/>
    <xf numFmtId="0" fontId="13" fillId="6" borderId="25" xfId="7" applyFont="1" applyFill="1" applyBorder="1"/>
    <xf numFmtId="0" fontId="13" fillId="6" borderId="25" xfId="7" applyFont="1" applyFill="1" applyBorder="1" applyAlignment="1">
      <alignment wrapText="1"/>
    </xf>
    <xf numFmtId="3" fontId="13" fillId="6" borderId="25" xfId="7" applyNumberFormat="1" applyFont="1" applyFill="1" applyBorder="1" applyAlignment="1">
      <alignment wrapText="1"/>
    </xf>
    <xf numFmtId="3" fontId="13" fillId="6" borderId="25" xfId="7" applyNumberFormat="1" applyFont="1" applyFill="1" applyBorder="1"/>
    <xf numFmtId="0" fontId="13" fillId="6" borderId="26" xfId="2" applyFont="1" applyFill="1" applyBorder="1"/>
    <xf numFmtId="3" fontId="11" fillId="13" borderId="15" xfId="16" applyNumberFormat="1" applyFont="1" applyFill="1" applyBorder="1" applyAlignment="1">
      <alignment horizontal="center" vertical="center"/>
    </xf>
    <xf numFmtId="3" fontId="11" fillId="13" borderId="16" xfId="16" applyNumberFormat="1" applyFont="1" applyFill="1" applyBorder="1" applyAlignment="1">
      <alignment horizontal="center" vertical="center"/>
    </xf>
    <xf numFmtId="3" fontId="11" fillId="13" borderId="17" xfId="16" applyNumberFormat="1" applyFont="1" applyFill="1" applyBorder="1" applyAlignment="1">
      <alignment horizontal="center" vertical="center"/>
    </xf>
    <xf numFmtId="3" fontId="11" fillId="13" borderId="15" xfId="15" applyNumberFormat="1" applyFont="1" applyFill="1" applyBorder="1" applyAlignment="1">
      <alignment horizontal="center" vertical="center"/>
    </xf>
    <xf numFmtId="3" fontId="11" fillId="13" borderId="16" xfId="15" applyNumberFormat="1" applyFont="1" applyFill="1" applyBorder="1" applyAlignment="1">
      <alignment horizontal="center" vertical="center"/>
    </xf>
    <xf numFmtId="3" fontId="11" fillId="13" borderId="17" xfId="15" applyNumberFormat="1" applyFont="1" applyFill="1" applyBorder="1" applyAlignment="1">
      <alignment horizontal="center" vertical="center"/>
    </xf>
    <xf numFmtId="0" fontId="11" fillId="12" borderId="13" xfId="15" applyNumberFormat="1" applyFont="1" applyFill="1" applyBorder="1" applyAlignment="1">
      <alignment horizontal="left" vertical="center"/>
    </xf>
    <xf numFmtId="0" fontId="11" fillId="12" borderId="18" xfId="15" applyNumberFormat="1" applyFont="1" applyFill="1" applyBorder="1" applyAlignment="1">
      <alignment horizontal="left" vertical="center"/>
    </xf>
    <xf numFmtId="0" fontId="11" fillId="12" borderId="14" xfId="15" applyNumberFormat="1" applyFont="1" applyFill="1" applyBorder="1" applyAlignment="1">
      <alignment horizontal="left" vertical="center"/>
    </xf>
    <xf numFmtId="0" fontId="11" fillId="13" borderId="15" xfId="15" applyNumberFormat="1" applyFont="1" applyFill="1" applyBorder="1" applyAlignment="1">
      <alignment horizontal="center" vertical="center"/>
    </xf>
    <xf numFmtId="0" fontId="11" fillId="13" borderId="17" xfId="15" applyNumberFormat="1" applyFont="1" applyFill="1" applyBorder="1" applyAlignment="1">
      <alignment horizontal="center" vertical="center"/>
    </xf>
    <xf numFmtId="0" fontId="11" fillId="13" borderId="16" xfId="15" applyNumberFormat="1" applyFont="1" applyFill="1" applyBorder="1" applyAlignment="1">
      <alignment horizontal="center" vertical="center"/>
    </xf>
    <xf numFmtId="3" fontId="14" fillId="11" borderId="13" xfId="21" applyNumberFormat="1" applyFont="1" applyFill="1" applyBorder="1" applyAlignment="1">
      <alignment horizontal="center" vertical="center" wrapText="1"/>
    </xf>
    <xf numFmtId="3" fontId="14" fillId="11" borderId="14" xfId="21" applyNumberFormat="1" applyFont="1" applyFill="1" applyBorder="1" applyAlignment="1">
      <alignment horizontal="center" vertical="center" wrapText="1"/>
    </xf>
    <xf numFmtId="0" fontId="11" fillId="12" borderId="12" xfId="16" applyNumberFormat="1" applyFont="1" applyFill="1" applyBorder="1" applyAlignment="1">
      <alignment horizontal="left" vertical="center"/>
    </xf>
    <xf numFmtId="0" fontId="11" fillId="13" borderId="12" xfId="16" applyNumberFormat="1" applyFont="1" applyFill="1" applyBorder="1" applyAlignment="1">
      <alignment horizontal="center" vertical="center"/>
    </xf>
    <xf numFmtId="3" fontId="11" fillId="13" borderId="12" xfId="16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 applyAlignment="1">
      <alignment horizontal="left" vertical="center"/>
    </xf>
    <xf numFmtId="0" fontId="11" fillId="13" borderId="12" xfId="0" applyFont="1" applyFill="1" applyBorder="1" applyAlignment="1">
      <alignment horizontal="left" vertical="center"/>
    </xf>
    <xf numFmtId="0" fontId="11" fillId="13" borderId="12" xfId="15" applyNumberFormat="1" applyFont="1" applyFill="1" applyBorder="1">
      <alignment vertical="center"/>
    </xf>
    <xf numFmtId="0" fontId="11" fillId="13" borderId="12" xfId="16" applyNumberFormat="1" applyFont="1" applyFill="1" applyBorder="1">
      <alignment vertical="center"/>
    </xf>
    <xf numFmtId="0" fontId="11" fillId="13" borderId="12" xfId="15" applyNumberFormat="1" applyFont="1" applyFill="1" applyBorder="1" applyAlignment="1">
      <alignment horizontal="center" vertical="center"/>
    </xf>
    <xf numFmtId="0" fontId="11" fillId="13" borderId="12" xfId="15" applyNumberFormat="1" applyFont="1" applyFill="1" applyBorder="1" applyAlignment="1">
      <alignment horizontal="left" vertical="center"/>
    </xf>
    <xf numFmtId="3" fontId="11" fillId="13" borderId="12" xfId="16" applyNumberFormat="1" applyFont="1" applyFill="1" applyBorder="1">
      <alignment vertical="center"/>
    </xf>
    <xf numFmtId="3" fontId="11" fillId="13" borderId="12" xfId="15" applyNumberFormat="1" applyFont="1" applyFill="1" applyBorder="1" applyAlignment="1">
      <alignment horizontal="center" vertical="center"/>
    </xf>
    <xf numFmtId="0" fontId="11" fillId="12" borderId="12" xfId="15" applyNumberFormat="1" applyFont="1" applyFill="1" applyBorder="1" applyAlignment="1">
      <alignment horizontal="left" vertical="center"/>
    </xf>
    <xf numFmtId="0" fontId="11" fillId="12" borderId="12" xfId="0" applyFont="1" applyFill="1" applyBorder="1" applyAlignment="1">
      <alignment horizontal="left" vertical="center"/>
    </xf>
    <xf numFmtId="0" fontId="10" fillId="11" borderId="12" xfId="25" applyNumberFormat="1" applyFont="1" applyFill="1" applyBorder="1">
      <alignment vertical="center"/>
    </xf>
    <xf numFmtId="0" fontId="10" fillId="9" borderId="12" xfId="19" applyFont="1" applyBorder="1">
      <alignment horizontal="left" vertical="center"/>
    </xf>
    <xf numFmtId="0" fontId="10" fillId="9" borderId="10" xfId="19" applyFont="1">
      <alignment horizontal="left" vertical="center"/>
    </xf>
    <xf numFmtId="0" fontId="14" fillId="11" borderId="12" xfId="21" applyFont="1" applyFill="1" applyBorder="1">
      <alignment horizontal="center" vertical="center" wrapText="1"/>
    </xf>
    <xf numFmtId="3" fontId="11" fillId="13" borderId="12" xfId="15" applyNumberFormat="1" applyFont="1" applyFill="1" applyBorder="1">
      <alignment vertical="center"/>
    </xf>
    <xf numFmtId="0" fontId="11" fillId="13" borderId="13" xfId="16" applyNumberFormat="1" applyFont="1" applyFill="1" applyBorder="1" applyAlignment="1">
      <alignment vertical="center" wrapText="1"/>
    </xf>
    <xf numFmtId="0" fontId="11" fillId="13" borderId="14" xfId="16" applyNumberFormat="1" applyFont="1" applyFill="1" applyBorder="1" applyAlignment="1">
      <alignment vertical="center" wrapText="1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A452A"/>
      <color rgb="FF948B54"/>
      <color rgb="FFDDD9C3"/>
      <color rgb="FFC5BE9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3"/>
  <sheetViews>
    <sheetView tabSelected="1" topLeftCell="A196" zoomScaleNormal="100" zoomScaleSheetLayoutView="100" workbookViewId="0">
      <selection activeCell="J9" sqref="J9"/>
    </sheetView>
  </sheetViews>
  <sheetFormatPr defaultColWidth="11.42578125" defaultRowHeight="11.25"/>
  <cols>
    <col min="1" max="1" width="2.7109375" style="5" customWidth="1"/>
    <col min="2" max="2" width="0.5703125" style="5" customWidth="1"/>
    <col min="3" max="4" width="1.7109375" style="5" customWidth="1"/>
    <col min="5" max="5" width="71.28515625" style="7" bestFit="1" customWidth="1"/>
    <col min="6" max="6" width="16.7109375" style="34" customWidth="1"/>
    <col min="7" max="8" width="16.7109375" style="8" customWidth="1"/>
    <col min="9" max="9" width="0.5703125" style="5" customWidth="1"/>
    <col min="10" max="16384" width="11.42578125" style="5"/>
  </cols>
  <sheetData>
    <row r="1" spans="2:9" s="1" customFormat="1" ht="16.5" thickTop="1" thickBot="1">
      <c r="C1" s="96" t="s">
        <v>202</v>
      </c>
      <c r="D1" s="96"/>
      <c r="E1" s="96"/>
      <c r="F1" s="96"/>
      <c r="G1" s="96"/>
      <c r="H1" s="96"/>
    </row>
    <row r="2" spans="2:9" s="1" customFormat="1" ht="16.5" thickTop="1" thickBot="1">
      <c r="C2" s="96" t="s">
        <v>113</v>
      </c>
      <c r="D2" s="96"/>
      <c r="E2" s="96"/>
      <c r="F2" s="96"/>
      <c r="G2" s="96"/>
      <c r="H2" s="96"/>
    </row>
    <row r="3" spans="2:9" s="2" customFormat="1" ht="3.95" customHeight="1" thickTop="1">
      <c r="C3" s="3"/>
      <c r="E3" s="4"/>
      <c r="F3" s="27"/>
      <c r="G3" s="4"/>
      <c r="H3" s="4"/>
      <c r="I3" s="4"/>
    </row>
    <row r="4" spans="2:9" ht="3.95" customHeight="1">
      <c r="B4" s="51"/>
      <c r="C4" s="52"/>
      <c r="D4" s="52"/>
      <c r="E4" s="53"/>
      <c r="F4" s="54"/>
      <c r="G4" s="55"/>
      <c r="H4" s="55"/>
      <c r="I4" s="56"/>
    </row>
    <row r="5" spans="2:9" s="6" customFormat="1" ht="39.950000000000003" customHeight="1">
      <c r="B5" s="57"/>
      <c r="C5" s="97" t="s">
        <v>114</v>
      </c>
      <c r="D5" s="97"/>
      <c r="E5" s="97"/>
      <c r="F5" s="79" t="s">
        <v>115</v>
      </c>
      <c r="G5" s="80"/>
      <c r="H5" s="9" t="s">
        <v>116</v>
      </c>
      <c r="I5" s="58"/>
    </row>
    <row r="6" spans="2:9" ht="20.100000000000001" customHeight="1">
      <c r="B6" s="59"/>
      <c r="C6" s="95" t="s">
        <v>53</v>
      </c>
      <c r="D6" s="95"/>
      <c r="E6" s="95"/>
      <c r="F6" s="95"/>
      <c r="G6" s="95"/>
      <c r="H6" s="12">
        <f>SUM(H7:H44)</f>
        <v>194505335</v>
      </c>
      <c r="I6" s="60"/>
    </row>
    <row r="7" spans="2:9" ht="20.100000000000001" customHeight="1">
      <c r="B7" s="59"/>
      <c r="C7" s="92" t="s">
        <v>0</v>
      </c>
      <c r="D7" s="92"/>
      <c r="E7" s="92"/>
      <c r="F7" s="92"/>
      <c r="G7" s="92"/>
      <c r="H7" s="10">
        <f>G8+G9</f>
        <v>1529693</v>
      </c>
      <c r="I7" s="60"/>
    </row>
    <row r="8" spans="2:9" ht="20.100000000000001" customHeight="1">
      <c r="B8" s="59"/>
      <c r="C8" s="82"/>
      <c r="D8" s="84" t="s">
        <v>1</v>
      </c>
      <c r="E8" s="85"/>
      <c r="F8" s="40"/>
      <c r="G8" s="43">
        <v>844406</v>
      </c>
      <c r="H8" s="90"/>
      <c r="I8" s="60"/>
    </row>
    <row r="9" spans="2:9" ht="20.100000000000001" customHeight="1">
      <c r="B9" s="59"/>
      <c r="C9" s="82"/>
      <c r="D9" s="84" t="s">
        <v>2</v>
      </c>
      <c r="E9" s="85"/>
      <c r="F9" s="40"/>
      <c r="G9" s="43">
        <v>685287</v>
      </c>
      <c r="H9" s="90"/>
      <c r="I9" s="60"/>
    </row>
    <row r="10" spans="2:9" ht="20.100000000000001" customHeight="1">
      <c r="B10" s="59"/>
      <c r="C10" s="92" t="s">
        <v>3</v>
      </c>
      <c r="D10" s="93"/>
      <c r="E10" s="93"/>
      <c r="F10" s="93"/>
      <c r="G10" s="93"/>
      <c r="H10" s="10">
        <f>G11+G14</f>
        <v>99165253</v>
      </c>
      <c r="I10" s="60"/>
    </row>
    <row r="11" spans="2:9" ht="20.100000000000001" customHeight="1">
      <c r="B11" s="59"/>
      <c r="C11" s="82"/>
      <c r="D11" s="84" t="s">
        <v>92</v>
      </c>
      <c r="E11" s="85"/>
      <c r="F11" s="40"/>
      <c r="G11" s="43">
        <f>SUM(F12:F13)</f>
        <v>73769356</v>
      </c>
      <c r="H11" s="90"/>
      <c r="I11" s="60"/>
    </row>
    <row r="12" spans="2:9" ht="20.100000000000001" customHeight="1">
      <c r="B12" s="59"/>
      <c r="C12" s="82"/>
      <c r="D12" s="82"/>
      <c r="E12" s="15" t="s">
        <v>151</v>
      </c>
      <c r="F12" s="29">
        <v>31630650</v>
      </c>
      <c r="G12" s="67"/>
      <c r="H12" s="90"/>
      <c r="I12" s="60"/>
    </row>
    <row r="13" spans="2:9" ht="20.100000000000001" customHeight="1">
      <c r="B13" s="59"/>
      <c r="C13" s="82"/>
      <c r="D13" s="82"/>
      <c r="E13" s="15" t="s">
        <v>152</v>
      </c>
      <c r="F13" s="29">
        <v>42138706</v>
      </c>
      <c r="G13" s="69"/>
      <c r="H13" s="90"/>
      <c r="I13" s="60"/>
    </row>
    <row r="14" spans="2:9" ht="20.100000000000001" customHeight="1">
      <c r="B14" s="59"/>
      <c r="C14" s="82"/>
      <c r="D14" s="84" t="s">
        <v>4</v>
      </c>
      <c r="E14" s="85"/>
      <c r="F14" s="40"/>
      <c r="G14" s="43">
        <f>SUM(F15:F16)</f>
        <v>25395897</v>
      </c>
      <c r="H14" s="90"/>
      <c r="I14" s="60"/>
    </row>
    <row r="15" spans="2:9" ht="20.100000000000001" customHeight="1">
      <c r="B15" s="59"/>
      <c r="C15" s="82"/>
      <c r="D15" s="82"/>
      <c r="E15" s="15" t="s">
        <v>153</v>
      </c>
      <c r="F15" s="29">
        <v>11761181</v>
      </c>
      <c r="G15" s="67"/>
      <c r="H15" s="90"/>
      <c r="I15" s="60"/>
    </row>
    <row r="16" spans="2:9" ht="20.100000000000001" customHeight="1">
      <c r="B16" s="59"/>
      <c r="C16" s="82"/>
      <c r="D16" s="82"/>
      <c r="E16" s="15" t="s">
        <v>154</v>
      </c>
      <c r="F16" s="29">
        <v>13634716</v>
      </c>
      <c r="G16" s="69"/>
      <c r="H16" s="90"/>
      <c r="I16" s="60"/>
    </row>
    <row r="17" spans="2:9" ht="20.100000000000001" customHeight="1">
      <c r="B17" s="59"/>
      <c r="C17" s="92" t="s">
        <v>5</v>
      </c>
      <c r="D17" s="93"/>
      <c r="E17" s="93"/>
      <c r="F17" s="93"/>
      <c r="G17" s="93"/>
      <c r="H17" s="10">
        <f>G18+G21+G24</f>
        <v>55469905</v>
      </c>
      <c r="I17" s="60"/>
    </row>
    <row r="18" spans="2:9" ht="20.100000000000001" customHeight="1">
      <c r="B18" s="59"/>
      <c r="C18" s="82"/>
      <c r="D18" s="84" t="s">
        <v>6</v>
      </c>
      <c r="E18" s="85"/>
      <c r="F18" s="40"/>
      <c r="G18" s="43">
        <f>SUM(F19:F20)</f>
        <v>1923347</v>
      </c>
      <c r="H18" s="83"/>
      <c r="I18" s="60"/>
    </row>
    <row r="19" spans="2:9" ht="20.100000000000001" customHeight="1">
      <c r="B19" s="59"/>
      <c r="C19" s="82"/>
      <c r="D19" s="82"/>
      <c r="E19" s="15" t="s">
        <v>155</v>
      </c>
      <c r="F19" s="29">
        <v>1566776</v>
      </c>
      <c r="G19" s="67"/>
      <c r="H19" s="83"/>
      <c r="I19" s="60"/>
    </row>
    <row r="20" spans="2:9" ht="20.100000000000001" customHeight="1">
      <c r="B20" s="59"/>
      <c r="C20" s="82"/>
      <c r="D20" s="82"/>
      <c r="E20" s="15" t="s">
        <v>156</v>
      </c>
      <c r="F20" s="29">
        <v>356571</v>
      </c>
      <c r="G20" s="69"/>
      <c r="H20" s="83"/>
      <c r="I20" s="60"/>
    </row>
    <row r="21" spans="2:9" ht="20.100000000000001" customHeight="1">
      <c r="B21" s="59"/>
      <c r="C21" s="82"/>
      <c r="D21" s="84" t="s">
        <v>7</v>
      </c>
      <c r="E21" s="85"/>
      <c r="F21" s="40"/>
      <c r="G21" s="43">
        <f>SUM(F22:F23)</f>
        <v>28259553</v>
      </c>
      <c r="H21" s="83"/>
      <c r="I21" s="60"/>
    </row>
    <row r="22" spans="2:9" ht="20.100000000000001" customHeight="1">
      <c r="B22" s="59"/>
      <c r="C22" s="82"/>
      <c r="D22" s="82"/>
      <c r="E22" s="15" t="s">
        <v>157</v>
      </c>
      <c r="F22" s="29">
        <v>21618875</v>
      </c>
      <c r="G22" s="67"/>
      <c r="H22" s="83"/>
      <c r="I22" s="60"/>
    </row>
    <row r="23" spans="2:9" ht="20.100000000000001" customHeight="1">
      <c r="B23" s="59"/>
      <c r="C23" s="82"/>
      <c r="D23" s="82"/>
      <c r="E23" s="15" t="s">
        <v>158</v>
      </c>
      <c r="F23" s="29">
        <v>6640678</v>
      </c>
      <c r="G23" s="69"/>
      <c r="H23" s="83"/>
      <c r="I23" s="60"/>
    </row>
    <row r="24" spans="2:9" ht="20.100000000000001" customHeight="1">
      <c r="B24" s="59"/>
      <c r="C24" s="82"/>
      <c r="D24" s="84" t="s">
        <v>112</v>
      </c>
      <c r="E24" s="84"/>
      <c r="F24" s="41"/>
      <c r="G24" s="43">
        <f>SUM(F25:F26)</f>
        <v>25287005</v>
      </c>
      <c r="H24" s="83"/>
      <c r="I24" s="60"/>
    </row>
    <row r="25" spans="2:9" ht="20.100000000000001" customHeight="1">
      <c r="B25" s="59"/>
      <c r="C25" s="82"/>
      <c r="D25" s="82"/>
      <c r="E25" s="15" t="s">
        <v>159</v>
      </c>
      <c r="F25" s="29">
        <v>15185551</v>
      </c>
      <c r="G25" s="67"/>
      <c r="H25" s="83"/>
      <c r="I25" s="60"/>
    </row>
    <row r="26" spans="2:9" ht="20.100000000000001" customHeight="1">
      <c r="B26" s="59"/>
      <c r="C26" s="82"/>
      <c r="D26" s="82"/>
      <c r="E26" s="15" t="s">
        <v>160</v>
      </c>
      <c r="F26" s="29">
        <v>10101454</v>
      </c>
      <c r="G26" s="69"/>
      <c r="H26" s="83"/>
      <c r="I26" s="60"/>
    </row>
    <row r="27" spans="2:9" ht="20.100000000000001" customHeight="1">
      <c r="B27" s="59"/>
      <c r="C27" s="92" t="s">
        <v>8</v>
      </c>
      <c r="D27" s="93"/>
      <c r="E27" s="93"/>
      <c r="F27" s="93"/>
      <c r="G27" s="93"/>
      <c r="H27" s="10">
        <f>G28</f>
        <v>1734162</v>
      </c>
      <c r="I27" s="60"/>
    </row>
    <row r="28" spans="2:9" ht="20.100000000000001" customHeight="1">
      <c r="B28" s="59"/>
      <c r="C28" s="82"/>
      <c r="D28" s="84" t="s">
        <v>9</v>
      </c>
      <c r="E28" s="85"/>
      <c r="F28" s="40"/>
      <c r="G28" s="43">
        <f>SUM(F29:F30)</f>
        <v>1734162</v>
      </c>
      <c r="H28" s="90"/>
      <c r="I28" s="60"/>
    </row>
    <row r="29" spans="2:9" ht="20.100000000000001" customHeight="1">
      <c r="B29" s="59"/>
      <c r="C29" s="82"/>
      <c r="D29" s="82"/>
      <c r="E29" s="15" t="s">
        <v>161</v>
      </c>
      <c r="F29" s="29">
        <v>1144587</v>
      </c>
      <c r="G29" s="67"/>
      <c r="H29" s="90"/>
      <c r="I29" s="60"/>
    </row>
    <row r="30" spans="2:9" ht="20.100000000000001" customHeight="1">
      <c r="B30" s="59"/>
      <c r="C30" s="82"/>
      <c r="D30" s="82"/>
      <c r="E30" s="15" t="s">
        <v>162</v>
      </c>
      <c r="F30" s="29">
        <v>589575</v>
      </c>
      <c r="G30" s="69"/>
      <c r="H30" s="90"/>
      <c r="I30" s="60"/>
    </row>
    <row r="31" spans="2:9" ht="20.100000000000001" customHeight="1">
      <c r="B31" s="59"/>
      <c r="C31" s="92" t="s">
        <v>10</v>
      </c>
      <c r="D31" s="93"/>
      <c r="E31" s="93"/>
      <c r="F31" s="93"/>
      <c r="G31" s="93"/>
      <c r="H31" s="10">
        <f>G32</f>
        <v>21831564</v>
      </c>
      <c r="I31" s="60"/>
    </row>
    <row r="32" spans="2:9" ht="20.100000000000001" customHeight="1">
      <c r="B32" s="59"/>
      <c r="C32" s="82"/>
      <c r="D32" s="84" t="s">
        <v>11</v>
      </c>
      <c r="E32" s="85"/>
      <c r="F32" s="40"/>
      <c r="G32" s="43">
        <f>SUM(F33:F34)</f>
        <v>21831564</v>
      </c>
      <c r="H32" s="83"/>
      <c r="I32" s="60"/>
    </row>
    <row r="33" spans="2:9" ht="20.100000000000001" customHeight="1">
      <c r="B33" s="59"/>
      <c r="C33" s="82"/>
      <c r="D33" s="82"/>
      <c r="E33" s="16" t="s">
        <v>118</v>
      </c>
      <c r="F33" s="30">
        <v>21347866</v>
      </c>
      <c r="G33" s="67"/>
      <c r="H33" s="83"/>
      <c r="I33" s="60"/>
    </row>
    <row r="34" spans="2:9" ht="20.100000000000001" customHeight="1">
      <c r="B34" s="59"/>
      <c r="C34" s="82"/>
      <c r="D34" s="82"/>
      <c r="E34" s="16" t="s">
        <v>119</v>
      </c>
      <c r="F34" s="30">
        <v>483698</v>
      </c>
      <c r="G34" s="69"/>
      <c r="H34" s="83"/>
      <c r="I34" s="60"/>
    </row>
    <row r="35" spans="2:9" ht="20.100000000000001" customHeight="1">
      <c r="B35" s="59"/>
      <c r="C35" s="92" t="s">
        <v>93</v>
      </c>
      <c r="D35" s="93"/>
      <c r="E35" s="93"/>
      <c r="F35" s="93"/>
      <c r="G35" s="93"/>
      <c r="H35" s="10">
        <f>SUM(G36:G38)</f>
        <v>14774758</v>
      </c>
      <c r="I35" s="60"/>
    </row>
    <row r="36" spans="2:9" ht="20.100000000000001" customHeight="1">
      <c r="B36" s="59"/>
      <c r="C36" s="82"/>
      <c r="D36" s="84" t="s">
        <v>120</v>
      </c>
      <c r="E36" s="85"/>
      <c r="F36" s="40"/>
      <c r="G36" s="43">
        <v>2911236</v>
      </c>
      <c r="H36" s="83"/>
      <c r="I36" s="60"/>
    </row>
    <row r="37" spans="2:9" ht="20.100000000000001" customHeight="1">
      <c r="B37" s="59"/>
      <c r="C37" s="82"/>
      <c r="D37" s="84" t="s">
        <v>163</v>
      </c>
      <c r="E37" s="85"/>
      <c r="F37" s="40"/>
      <c r="G37" s="43">
        <v>5058023</v>
      </c>
      <c r="H37" s="83"/>
      <c r="I37" s="60"/>
    </row>
    <row r="38" spans="2:9" ht="20.100000000000001" customHeight="1">
      <c r="B38" s="59"/>
      <c r="C38" s="82"/>
      <c r="D38" s="84" t="s">
        <v>94</v>
      </c>
      <c r="E38" s="85"/>
      <c r="F38" s="40"/>
      <c r="G38" s="43">
        <f>SUM(F39:F44)</f>
        <v>6805499</v>
      </c>
      <c r="H38" s="83"/>
      <c r="I38" s="60"/>
    </row>
    <row r="39" spans="2:9" ht="20.100000000000001" customHeight="1">
      <c r="B39" s="59"/>
      <c r="C39" s="82"/>
      <c r="D39" s="82"/>
      <c r="E39" s="16" t="s">
        <v>164</v>
      </c>
      <c r="F39" s="30">
        <v>835890</v>
      </c>
      <c r="G39" s="67"/>
      <c r="H39" s="83"/>
      <c r="I39" s="60"/>
    </row>
    <row r="40" spans="2:9" ht="20.100000000000001" customHeight="1">
      <c r="B40" s="59"/>
      <c r="C40" s="82"/>
      <c r="D40" s="82"/>
      <c r="E40" s="16" t="s">
        <v>96</v>
      </c>
      <c r="F40" s="30">
        <v>842000</v>
      </c>
      <c r="G40" s="68"/>
      <c r="H40" s="83"/>
      <c r="I40" s="60"/>
    </row>
    <row r="41" spans="2:9" ht="20.100000000000001" customHeight="1">
      <c r="B41" s="59"/>
      <c r="C41" s="82"/>
      <c r="D41" s="82"/>
      <c r="E41" s="16" t="s">
        <v>121</v>
      </c>
      <c r="F41" s="30">
        <v>573949</v>
      </c>
      <c r="G41" s="68"/>
      <c r="H41" s="83"/>
      <c r="I41" s="60"/>
    </row>
    <row r="42" spans="2:9" ht="20.100000000000001" customHeight="1">
      <c r="B42" s="59"/>
      <c r="C42" s="82"/>
      <c r="D42" s="82"/>
      <c r="E42" s="16" t="s">
        <v>165</v>
      </c>
      <c r="F42" s="30">
        <v>556331</v>
      </c>
      <c r="G42" s="68"/>
      <c r="H42" s="83"/>
      <c r="I42" s="60"/>
    </row>
    <row r="43" spans="2:9" ht="20.100000000000001" customHeight="1">
      <c r="B43" s="59"/>
      <c r="C43" s="82"/>
      <c r="D43" s="82"/>
      <c r="E43" s="16" t="s">
        <v>95</v>
      </c>
      <c r="F43" s="30">
        <v>811846</v>
      </c>
      <c r="G43" s="68"/>
      <c r="H43" s="83"/>
      <c r="I43" s="60"/>
    </row>
    <row r="44" spans="2:9" ht="20.100000000000001" customHeight="1">
      <c r="B44" s="59"/>
      <c r="C44" s="82"/>
      <c r="D44" s="82"/>
      <c r="E44" s="16" t="s">
        <v>122</v>
      </c>
      <c r="F44" s="30">
        <v>3185483</v>
      </c>
      <c r="G44" s="69"/>
      <c r="H44" s="83"/>
      <c r="I44" s="60"/>
    </row>
    <row r="45" spans="2:9" ht="20.100000000000001" customHeight="1">
      <c r="B45" s="59"/>
      <c r="C45" s="95" t="s">
        <v>54</v>
      </c>
      <c r="D45" s="95"/>
      <c r="E45" s="95"/>
      <c r="F45" s="95"/>
      <c r="G45" s="95"/>
      <c r="H45" s="12">
        <f>SUM(H46:H127)</f>
        <v>52427389</v>
      </c>
      <c r="I45" s="60"/>
    </row>
    <row r="46" spans="2:9" ht="20.100000000000001" customHeight="1">
      <c r="B46" s="59"/>
      <c r="C46" s="81" t="s">
        <v>12</v>
      </c>
      <c r="D46" s="81"/>
      <c r="E46" s="81"/>
      <c r="F46" s="81"/>
      <c r="G46" s="93"/>
      <c r="H46" s="11">
        <f>+G47+G51+G52+G56</f>
        <v>13031607</v>
      </c>
      <c r="I46" s="60"/>
    </row>
    <row r="47" spans="2:9" ht="20.100000000000001" customHeight="1">
      <c r="B47" s="59"/>
      <c r="C47" s="88"/>
      <c r="D47" s="89" t="s">
        <v>65</v>
      </c>
      <c r="E47" s="85"/>
      <c r="F47" s="40"/>
      <c r="G47" s="44">
        <f>SUM(F48:F50)</f>
        <v>10013187</v>
      </c>
      <c r="H47" s="91"/>
      <c r="I47" s="60"/>
    </row>
    <row r="48" spans="2:9" ht="20.100000000000001" customHeight="1">
      <c r="B48" s="59"/>
      <c r="C48" s="88"/>
      <c r="D48" s="88"/>
      <c r="E48" s="18" t="s">
        <v>65</v>
      </c>
      <c r="F48" s="31">
        <v>8987187</v>
      </c>
      <c r="G48" s="70"/>
      <c r="H48" s="91"/>
      <c r="I48" s="60"/>
    </row>
    <row r="49" spans="2:9" ht="20.100000000000001" customHeight="1">
      <c r="B49" s="59"/>
      <c r="C49" s="88"/>
      <c r="D49" s="88"/>
      <c r="E49" s="18" t="s">
        <v>166</v>
      </c>
      <c r="F49" s="31">
        <v>1000000</v>
      </c>
      <c r="G49" s="71"/>
      <c r="H49" s="91"/>
      <c r="I49" s="60"/>
    </row>
    <row r="50" spans="2:9" ht="20.100000000000001" customHeight="1">
      <c r="B50" s="59"/>
      <c r="C50" s="88"/>
      <c r="D50" s="88"/>
      <c r="E50" s="18" t="s">
        <v>14</v>
      </c>
      <c r="F50" s="31">
        <v>26000</v>
      </c>
      <c r="G50" s="72"/>
      <c r="H50" s="91"/>
      <c r="I50" s="60"/>
    </row>
    <row r="51" spans="2:9" ht="20.100000000000001" customHeight="1">
      <c r="B51" s="59"/>
      <c r="C51" s="88"/>
      <c r="D51" s="89" t="s">
        <v>66</v>
      </c>
      <c r="E51" s="85"/>
      <c r="F51" s="40"/>
      <c r="G51" s="44">
        <v>263938</v>
      </c>
      <c r="H51" s="91"/>
      <c r="I51" s="60"/>
    </row>
    <row r="52" spans="2:9" ht="20.100000000000001" customHeight="1">
      <c r="B52" s="59"/>
      <c r="C52" s="88"/>
      <c r="D52" s="89" t="s">
        <v>67</v>
      </c>
      <c r="E52" s="85"/>
      <c r="F52" s="40"/>
      <c r="G52" s="44">
        <f>SUM(F53:F55)</f>
        <v>104846</v>
      </c>
      <c r="H52" s="91"/>
      <c r="I52" s="60"/>
    </row>
    <row r="53" spans="2:9" ht="20.100000000000001" customHeight="1">
      <c r="B53" s="59"/>
      <c r="C53" s="88"/>
      <c r="D53" s="88"/>
      <c r="E53" s="18" t="s">
        <v>68</v>
      </c>
      <c r="F53" s="31">
        <v>48128</v>
      </c>
      <c r="G53" s="70"/>
      <c r="H53" s="91"/>
      <c r="I53" s="60"/>
    </row>
    <row r="54" spans="2:9" ht="20.100000000000001" customHeight="1">
      <c r="B54" s="59"/>
      <c r="C54" s="88"/>
      <c r="D54" s="88"/>
      <c r="E54" s="18" t="s">
        <v>69</v>
      </c>
      <c r="F54" s="31">
        <v>38088</v>
      </c>
      <c r="G54" s="71"/>
      <c r="H54" s="91"/>
      <c r="I54" s="60"/>
    </row>
    <row r="55" spans="2:9" ht="20.100000000000001" customHeight="1">
      <c r="B55" s="59"/>
      <c r="C55" s="88"/>
      <c r="D55" s="88"/>
      <c r="E55" s="18" t="s">
        <v>97</v>
      </c>
      <c r="F55" s="31">
        <v>18630</v>
      </c>
      <c r="G55" s="72"/>
      <c r="H55" s="91"/>
      <c r="I55" s="60"/>
    </row>
    <row r="56" spans="2:9" ht="20.100000000000001" customHeight="1">
      <c r="B56" s="59"/>
      <c r="C56" s="88"/>
      <c r="D56" s="89" t="s">
        <v>70</v>
      </c>
      <c r="E56" s="85"/>
      <c r="F56" s="40"/>
      <c r="G56" s="44">
        <f>SUM(F57:F64)</f>
        <v>2649636</v>
      </c>
      <c r="H56" s="91"/>
      <c r="I56" s="60"/>
    </row>
    <row r="57" spans="2:9" ht="20.100000000000001" customHeight="1">
      <c r="B57" s="59"/>
      <c r="C57" s="88"/>
      <c r="D57" s="88"/>
      <c r="E57" s="19" t="s">
        <v>123</v>
      </c>
      <c r="F57" s="35">
        <v>370000</v>
      </c>
      <c r="G57" s="70"/>
      <c r="H57" s="91"/>
      <c r="I57" s="60"/>
    </row>
    <row r="58" spans="2:9" ht="20.100000000000001" customHeight="1">
      <c r="B58" s="59"/>
      <c r="C58" s="88"/>
      <c r="D58" s="88"/>
      <c r="E58" s="19" t="s">
        <v>71</v>
      </c>
      <c r="F58" s="35">
        <v>21536</v>
      </c>
      <c r="G58" s="71"/>
      <c r="H58" s="91"/>
      <c r="I58" s="60"/>
    </row>
    <row r="59" spans="2:9" ht="20.100000000000001" customHeight="1">
      <c r="B59" s="59"/>
      <c r="C59" s="88"/>
      <c r="D59" s="88"/>
      <c r="E59" s="19" t="s">
        <v>13</v>
      </c>
      <c r="F59" s="35">
        <v>489340</v>
      </c>
      <c r="G59" s="71"/>
      <c r="H59" s="91"/>
      <c r="I59" s="60"/>
    </row>
    <row r="60" spans="2:9" ht="20.100000000000001" customHeight="1">
      <c r="B60" s="59"/>
      <c r="C60" s="88"/>
      <c r="D60" s="88"/>
      <c r="E60" s="19" t="s">
        <v>124</v>
      </c>
      <c r="F60" s="35">
        <v>21218</v>
      </c>
      <c r="G60" s="71"/>
      <c r="H60" s="91"/>
      <c r="I60" s="60"/>
    </row>
    <row r="61" spans="2:9" ht="20.100000000000001" customHeight="1">
      <c r="B61" s="59"/>
      <c r="C61" s="88"/>
      <c r="D61" s="88"/>
      <c r="E61" s="19" t="s">
        <v>125</v>
      </c>
      <c r="F61" s="35">
        <v>200000</v>
      </c>
      <c r="G61" s="71"/>
      <c r="H61" s="91"/>
      <c r="I61" s="60"/>
    </row>
    <row r="62" spans="2:9" ht="20.100000000000001" customHeight="1">
      <c r="B62" s="59"/>
      <c r="C62" s="88"/>
      <c r="D62" s="88"/>
      <c r="E62" s="20" t="s">
        <v>72</v>
      </c>
      <c r="F62" s="36">
        <v>1110000</v>
      </c>
      <c r="G62" s="71"/>
      <c r="H62" s="91"/>
      <c r="I62" s="60"/>
    </row>
    <row r="63" spans="2:9" ht="20.100000000000001" customHeight="1">
      <c r="B63" s="59"/>
      <c r="C63" s="88"/>
      <c r="D63" s="88"/>
      <c r="E63" s="20" t="s">
        <v>15</v>
      </c>
      <c r="F63" s="36">
        <v>85000</v>
      </c>
      <c r="G63" s="71"/>
      <c r="H63" s="91"/>
      <c r="I63" s="60"/>
    </row>
    <row r="64" spans="2:9" ht="20.100000000000001" customHeight="1">
      <c r="B64" s="59"/>
      <c r="C64" s="88"/>
      <c r="D64" s="88"/>
      <c r="E64" s="20" t="s">
        <v>73</v>
      </c>
      <c r="F64" s="32">
        <v>352542</v>
      </c>
      <c r="G64" s="72"/>
      <c r="H64" s="91"/>
      <c r="I64" s="60"/>
    </row>
    <row r="65" spans="2:9" ht="20.100000000000001" customHeight="1">
      <c r="B65" s="59"/>
      <c r="C65" s="81" t="s">
        <v>16</v>
      </c>
      <c r="D65" s="81"/>
      <c r="E65" s="81"/>
      <c r="F65" s="81"/>
      <c r="G65" s="93"/>
      <c r="H65" s="11">
        <f>G66</f>
        <v>1083196</v>
      </c>
      <c r="I65" s="60"/>
    </row>
    <row r="66" spans="2:9" ht="20.100000000000001" customHeight="1">
      <c r="B66" s="59"/>
      <c r="C66" s="21"/>
      <c r="D66" s="89" t="s">
        <v>167</v>
      </c>
      <c r="E66" s="85"/>
      <c r="F66" s="40"/>
      <c r="G66" s="44">
        <v>1083196</v>
      </c>
      <c r="H66" s="17"/>
      <c r="I66" s="60"/>
    </row>
    <row r="67" spans="2:9" ht="20.100000000000001" customHeight="1">
      <c r="B67" s="59"/>
      <c r="C67" s="81" t="s">
        <v>17</v>
      </c>
      <c r="D67" s="81"/>
      <c r="E67" s="81"/>
      <c r="F67" s="81"/>
      <c r="G67" s="93"/>
      <c r="H67" s="11">
        <f>G68+G69</f>
        <v>5376809</v>
      </c>
      <c r="I67" s="60"/>
    </row>
    <row r="68" spans="2:9" ht="20.100000000000001" customHeight="1">
      <c r="B68" s="59"/>
      <c r="C68" s="88"/>
      <c r="D68" s="89" t="s">
        <v>18</v>
      </c>
      <c r="E68" s="85"/>
      <c r="F68" s="40"/>
      <c r="G68" s="44">
        <v>3526809</v>
      </c>
      <c r="H68" s="91"/>
      <c r="I68" s="60"/>
    </row>
    <row r="69" spans="2:9" ht="20.100000000000001" customHeight="1">
      <c r="B69" s="59"/>
      <c r="C69" s="88"/>
      <c r="D69" s="89" t="s">
        <v>74</v>
      </c>
      <c r="E69" s="85"/>
      <c r="F69" s="40"/>
      <c r="G69" s="44">
        <f>SUM(F70:F71)</f>
        <v>1850000</v>
      </c>
      <c r="H69" s="91"/>
      <c r="I69" s="60"/>
    </row>
    <row r="70" spans="2:9" ht="20.100000000000001" customHeight="1">
      <c r="B70" s="59"/>
      <c r="C70" s="88"/>
      <c r="D70" s="88"/>
      <c r="E70" s="22" t="s">
        <v>75</v>
      </c>
      <c r="F70" s="36">
        <v>200000</v>
      </c>
      <c r="G70" s="70"/>
      <c r="H70" s="91"/>
      <c r="I70" s="60"/>
    </row>
    <row r="71" spans="2:9" ht="20.100000000000001" customHeight="1">
      <c r="B71" s="59"/>
      <c r="C71" s="88"/>
      <c r="D71" s="88"/>
      <c r="E71" s="22" t="s">
        <v>58</v>
      </c>
      <c r="F71" s="36">
        <v>1650000</v>
      </c>
      <c r="G71" s="72"/>
      <c r="H71" s="91"/>
      <c r="I71" s="60"/>
    </row>
    <row r="72" spans="2:9" ht="20.100000000000001" customHeight="1">
      <c r="B72" s="59"/>
      <c r="C72" s="81" t="s">
        <v>19</v>
      </c>
      <c r="D72" s="93"/>
      <c r="E72" s="93"/>
      <c r="F72" s="93"/>
      <c r="G72" s="93"/>
      <c r="H72" s="11">
        <f>G73+G79+G82+G85+G86+G87+G94+G101+G116</f>
        <v>32444035</v>
      </c>
      <c r="I72" s="60"/>
    </row>
    <row r="73" spans="2:9" ht="20.100000000000001" customHeight="1">
      <c r="B73" s="59"/>
      <c r="C73" s="88"/>
      <c r="D73" s="89" t="s">
        <v>20</v>
      </c>
      <c r="E73" s="85"/>
      <c r="F73" s="40"/>
      <c r="G73" s="44">
        <f>SUM(F74:F78)</f>
        <v>1800507</v>
      </c>
      <c r="H73" s="98"/>
      <c r="I73" s="60"/>
    </row>
    <row r="74" spans="2:9" ht="20.100000000000001" customHeight="1">
      <c r="B74" s="59"/>
      <c r="C74" s="88"/>
      <c r="D74" s="88"/>
      <c r="E74" s="23" t="s">
        <v>98</v>
      </c>
      <c r="F74" s="33">
        <v>35000</v>
      </c>
      <c r="G74" s="70"/>
      <c r="H74" s="98"/>
      <c r="I74" s="60"/>
    </row>
    <row r="75" spans="2:9" ht="20.100000000000001" customHeight="1">
      <c r="B75" s="59"/>
      <c r="C75" s="88"/>
      <c r="D75" s="88"/>
      <c r="E75" s="23" t="s">
        <v>169</v>
      </c>
      <c r="F75" s="33">
        <v>68000</v>
      </c>
      <c r="G75" s="71"/>
      <c r="H75" s="98"/>
      <c r="I75" s="60"/>
    </row>
    <row r="76" spans="2:9" ht="20.100000000000001" customHeight="1">
      <c r="B76" s="59"/>
      <c r="C76" s="88"/>
      <c r="D76" s="88"/>
      <c r="E76" s="23" t="s">
        <v>168</v>
      </c>
      <c r="F76" s="33">
        <v>1114780</v>
      </c>
      <c r="G76" s="71"/>
      <c r="H76" s="98"/>
      <c r="I76" s="60"/>
    </row>
    <row r="77" spans="2:9" ht="20.100000000000001" customHeight="1">
      <c r="B77" s="59"/>
      <c r="C77" s="88"/>
      <c r="D77" s="88"/>
      <c r="E77" s="23" t="s">
        <v>99</v>
      </c>
      <c r="F77" s="33">
        <v>357727</v>
      </c>
      <c r="G77" s="71"/>
      <c r="H77" s="98"/>
      <c r="I77" s="60"/>
    </row>
    <row r="78" spans="2:9" ht="20.100000000000001" customHeight="1">
      <c r="B78" s="59"/>
      <c r="C78" s="88"/>
      <c r="D78" s="88"/>
      <c r="E78" s="23" t="s">
        <v>76</v>
      </c>
      <c r="F78" s="33">
        <v>225000</v>
      </c>
      <c r="G78" s="72"/>
      <c r="H78" s="98"/>
      <c r="I78" s="60"/>
    </row>
    <row r="79" spans="2:9" ht="20.100000000000001" customHeight="1">
      <c r="B79" s="59"/>
      <c r="C79" s="88"/>
      <c r="D79" s="89" t="s">
        <v>21</v>
      </c>
      <c r="E79" s="85"/>
      <c r="F79" s="40"/>
      <c r="G79" s="44">
        <f>SUM(F80:F81)</f>
        <v>6083200</v>
      </c>
      <c r="H79" s="98"/>
      <c r="I79" s="60"/>
    </row>
    <row r="80" spans="2:9" ht="20.100000000000001" customHeight="1">
      <c r="B80" s="59"/>
      <c r="C80" s="88"/>
      <c r="D80" s="88"/>
      <c r="E80" s="23" t="s">
        <v>170</v>
      </c>
      <c r="F80" s="33">
        <v>5996200</v>
      </c>
      <c r="G80" s="70"/>
      <c r="H80" s="98"/>
      <c r="I80" s="60"/>
    </row>
    <row r="81" spans="2:9" ht="20.100000000000001" customHeight="1">
      <c r="B81" s="59"/>
      <c r="C81" s="88"/>
      <c r="D81" s="88"/>
      <c r="E81" s="23" t="s">
        <v>171</v>
      </c>
      <c r="F81" s="33">
        <v>87000</v>
      </c>
      <c r="G81" s="72"/>
      <c r="H81" s="98"/>
      <c r="I81" s="60"/>
    </row>
    <row r="82" spans="2:9" ht="20.100000000000001" customHeight="1">
      <c r="B82" s="59"/>
      <c r="C82" s="88"/>
      <c r="D82" s="89" t="s">
        <v>22</v>
      </c>
      <c r="E82" s="85"/>
      <c r="F82" s="40"/>
      <c r="G82" s="44">
        <f>SUM(F83:F84)</f>
        <v>1483600</v>
      </c>
      <c r="H82" s="98"/>
      <c r="I82" s="60"/>
    </row>
    <row r="83" spans="2:9" ht="20.100000000000001" customHeight="1">
      <c r="B83" s="59"/>
      <c r="C83" s="88"/>
      <c r="D83" s="88"/>
      <c r="E83" s="23" t="s">
        <v>172</v>
      </c>
      <c r="F83" s="33">
        <v>1300000</v>
      </c>
      <c r="G83" s="70"/>
      <c r="H83" s="98"/>
      <c r="I83" s="60"/>
    </row>
    <row r="84" spans="2:9" ht="20.100000000000001" customHeight="1">
      <c r="B84" s="59"/>
      <c r="C84" s="88"/>
      <c r="D84" s="88"/>
      <c r="E84" s="23" t="s">
        <v>173</v>
      </c>
      <c r="F84" s="33">
        <v>183600</v>
      </c>
      <c r="G84" s="72"/>
      <c r="H84" s="98"/>
      <c r="I84" s="60"/>
    </row>
    <row r="85" spans="2:9" ht="20.100000000000001" customHeight="1">
      <c r="B85" s="59"/>
      <c r="C85" s="88"/>
      <c r="D85" s="89" t="s">
        <v>23</v>
      </c>
      <c r="E85" s="85"/>
      <c r="F85" s="40"/>
      <c r="G85" s="44">
        <v>168920</v>
      </c>
      <c r="H85" s="98"/>
      <c r="I85" s="60"/>
    </row>
    <row r="86" spans="2:9" ht="20.100000000000001" customHeight="1">
      <c r="B86" s="59"/>
      <c r="C86" s="88"/>
      <c r="D86" s="89" t="s">
        <v>24</v>
      </c>
      <c r="E86" s="85"/>
      <c r="F86" s="40"/>
      <c r="G86" s="44">
        <v>161853</v>
      </c>
      <c r="H86" s="98"/>
      <c r="I86" s="60"/>
    </row>
    <row r="87" spans="2:9" ht="20.100000000000001" customHeight="1">
      <c r="B87" s="59"/>
      <c r="C87" s="88"/>
      <c r="D87" s="89" t="s">
        <v>25</v>
      </c>
      <c r="E87" s="85"/>
      <c r="F87" s="40"/>
      <c r="G87" s="44">
        <f>SUM(F88:F93)</f>
        <v>1821382</v>
      </c>
      <c r="H87" s="98"/>
      <c r="I87" s="60"/>
    </row>
    <row r="88" spans="2:9" ht="20.100000000000001" customHeight="1">
      <c r="B88" s="59"/>
      <c r="C88" s="88"/>
      <c r="D88" s="88"/>
      <c r="E88" s="23" t="s">
        <v>174</v>
      </c>
      <c r="F88" s="42">
        <v>168737</v>
      </c>
      <c r="G88" s="70"/>
      <c r="H88" s="98"/>
      <c r="I88" s="60"/>
    </row>
    <row r="89" spans="2:9" ht="20.100000000000001" customHeight="1">
      <c r="B89" s="59"/>
      <c r="C89" s="88"/>
      <c r="D89" s="88"/>
      <c r="E89" s="23" t="s">
        <v>26</v>
      </c>
      <c r="F89" s="42">
        <v>150150</v>
      </c>
      <c r="G89" s="71"/>
      <c r="H89" s="98"/>
      <c r="I89" s="60"/>
    </row>
    <row r="90" spans="2:9" ht="20.100000000000001" customHeight="1">
      <c r="B90" s="59"/>
      <c r="C90" s="88"/>
      <c r="D90" s="88"/>
      <c r="E90" s="23" t="s">
        <v>100</v>
      </c>
      <c r="F90" s="42">
        <v>416380</v>
      </c>
      <c r="G90" s="71"/>
      <c r="H90" s="98"/>
      <c r="I90" s="60"/>
    </row>
    <row r="91" spans="2:9" ht="20.100000000000001" customHeight="1">
      <c r="B91" s="59"/>
      <c r="C91" s="88"/>
      <c r="D91" s="88"/>
      <c r="E91" s="23" t="s">
        <v>175</v>
      </c>
      <c r="F91" s="42">
        <v>545180</v>
      </c>
      <c r="G91" s="71"/>
      <c r="H91" s="98"/>
      <c r="I91" s="60"/>
    </row>
    <row r="92" spans="2:9" ht="20.100000000000001" customHeight="1">
      <c r="B92" s="59"/>
      <c r="C92" s="88"/>
      <c r="D92" s="88"/>
      <c r="E92" s="23" t="s">
        <v>77</v>
      </c>
      <c r="F92" s="42">
        <v>220935</v>
      </c>
      <c r="G92" s="71"/>
      <c r="H92" s="98"/>
      <c r="I92" s="60"/>
    </row>
    <row r="93" spans="2:9" ht="20.100000000000001" customHeight="1">
      <c r="B93" s="59"/>
      <c r="C93" s="88"/>
      <c r="D93" s="88"/>
      <c r="E93" s="23" t="s">
        <v>78</v>
      </c>
      <c r="F93" s="42">
        <v>320000</v>
      </c>
      <c r="G93" s="72"/>
      <c r="H93" s="98"/>
      <c r="I93" s="60"/>
    </row>
    <row r="94" spans="2:9" ht="20.100000000000001" customHeight="1">
      <c r="B94" s="59"/>
      <c r="C94" s="88"/>
      <c r="D94" s="89" t="s">
        <v>27</v>
      </c>
      <c r="E94" s="85"/>
      <c r="F94" s="28"/>
      <c r="G94" s="17">
        <f>SUM(F95:F100)</f>
        <v>16985411</v>
      </c>
      <c r="H94" s="98"/>
      <c r="I94" s="60"/>
    </row>
    <row r="95" spans="2:9" ht="20.100000000000001" customHeight="1">
      <c r="B95" s="59"/>
      <c r="C95" s="88"/>
      <c r="D95" s="88"/>
      <c r="E95" s="23" t="s">
        <v>102</v>
      </c>
      <c r="F95" s="33">
        <v>9350000</v>
      </c>
      <c r="G95" s="70"/>
      <c r="H95" s="98"/>
      <c r="I95" s="60"/>
    </row>
    <row r="96" spans="2:9" ht="20.100000000000001" customHeight="1">
      <c r="B96" s="59"/>
      <c r="C96" s="88"/>
      <c r="D96" s="88"/>
      <c r="E96" s="23" t="s">
        <v>101</v>
      </c>
      <c r="F96" s="33">
        <v>82000</v>
      </c>
      <c r="G96" s="71"/>
      <c r="H96" s="98"/>
      <c r="I96" s="60"/>
    </row>
    <row r="97" spans="2:9" ht="20.100000000000001" customHeight="1">
      <c r="B97" s="59"/>
      <c r="C97" s="88"/>
      <c r="D97" s="88"/>
      <c r="E97" s="23" t="s">
        <v>117</v>
      </c>
      <c r="F97" s="33">
        <v>319300</v>
      </c>
      <c r="G97" s="71"/>
      <c r="H97" s="98"/>
      <c r="I97" s="60"/>
    </row>
    <row r="98" spans="2:9" ht="20.100000000000001" customHeight="1">
      <c r="B98" s="59"/>
      <c r="C98" s="88"/>
      <c r="D98" s="88"/>
      <c r="E98" s="23" t="s">
        <v>79</v>
      </c>
      <c r="F98" s="33">
        <v>377500</v>
      </c>
      <c r="G98" s="71"/>
      <c r="H98" s="98"/>
      <c r="I98" s="60"/>
    </row>
    <row r="99" spans="2:9" ht="20.100000000000001" customHeight="1">
      <c r="B99" s="59"/>
      <c r="C99" s="88"/>
      <c r="D99" s="88"/>
      <c r="E99" s="23" t="s">
        <v>126</v>
      </c>
      <c r="F99" s="33">
        <v>78000</v>
      </c>
      <c r="G99" s="71"/>
      <c r="H99" s="98"/>
      <c r="I99" s="60"/>
    </row>
    <row r="100" spans="2:9" ht="20.100000000000001" customHeight="1">
      <c r="B100" s="59"/>
      <c r="C100" s="88"/>
      <c r="D100" s="88"/>
      <c r="E100" s="23" t="s">
        <v>127</v>
      </c>
      <c r="F100" s="33">
        <v>6778611</v>
      </c>
      <c r="G100" s="72"/>
      <c r="H100" s="98"/>
      <c r="I100" s="60"/>
    </row>
    <row r="101" spans="2:9" ht="20.100000000000001" customHeight="1">
      <c r="B101" s="59"/>
      <c r="C101" s="88"/>
      <c r="D101" s="89" t="s">
        <v>64</v>
      </c>
      <c r="E101" s="85"/>
      <c r="F101" s="40"/>
      <c r="G101" s="44">
        <f>SUM(F102:F115)</f>
        <v>3674313</v>
      </c>
      <c r="H101" s="98"/>
      <c r="I101" s="60"/>
    </row>
    <row r="102" spans="2:9" ht="20.100000000000001" customHeight="1">
      <c r="B102" s="59"/>
      <c r="C102" s="88"/>
      <c r="D102" s="88"/>
      <c r="E102" s="23" t="s">
        <v>28</v>
      </c>
      <c r="F102" s="33">
        <v>247000</v>
      </c>
      <c r="G102" s="70"/>
      <c r="H102" s="98"/>
      <c r="I102" s="60"/>
    </row>
    <row r="103" spans="2:9" ht="20.100000000000001" customHeight="1">
      <c r="B103" s="59"/>
      <c r="C103" s="88"/>
      <c r="D103" s="88"/>
      <c r="E103" s="23" t="s">
        <v>128</v>
      </c>
      <c r="F103" s="33">
        <v>443872</v>
      </c>
      <c r="G103" s="71"/>
      <c r="H103" s="98"/>
      <c r="I103" s="60"/>
    </row>
    <row r="104" spans="2:9" ht="20.100000000000001" customHeight="1">
      <c r="B104" s="59"/>
      <c r="C104" s="88"/>
      <c r="D104" s="88"/>
      <c r="E104" s="23" t="s">
        <v>176</v>
      </c>
      <c r="F104" s="33">
        <v>125000</v>
      </c>
      <c r="G104" s="71"/>
      <c r="H104" s="98"/>
      <c r="I104" s="60"/>
    </row>
    <row r="105" spans="2:9" ht="20.100000000000001" customHeight="1">
      <c r="B105" s="59"/>
      <c r="C105" s="88"/>
      <c r="D105" s="88"/>
      <c r="E105" s="23" t="s">
        <v>177</v>
      </c>
      <c r="F105" s="33">
        <v>210000</v>
      </c>
      <c r="G105" s="71"/>
      <c r="H105" s="98"/>
      <c r="I105" s="60"/>
    </row>
    <row r="106" spans="2:9" ht="20.100000000000001" customHeight="1">
      <c r="B106" s="59"/>
      <c r="C106" s="88"/>
      <c r="D106" s="88"/>
      <c r="E106" s="23" t="s">
        <v>129</v>
      </c>
      <c r="F106" s="33">
        <v>35000</v>
      </c>
      <c r="G106" s="71"/>
      <c r="H106" s="98"/>
      <c r="I106" s="60"/>
    </row>
    <row r="107" spans="2:9" ht="20.100000000000001" customHeight="1">
      <c r="B107" s="59"/>
      <c r="C107" s="88"/>
      <c r="D107" s="88"/>
      <c r="E107" s="23" t="s">
        <v>130</v>
      </c>
      <c r="F107" s="33">
        <v>42000</v>
      </c>
      <c r="G107" s="71"/>
      <c r="H107" s="98"/>
      <c r="I107" s="60"/>
    </row>
    <row r="108" spans="2:9" ht="20.100000000000001" customHeight="1">
      <c r="B108" s="59"/>
      <c r="C108" s="88"/>
      <c r="D108" s="88"/>
      <c r="E108" s="23" t="s">
        <v>103</v>
      </c>
      <c r="F108" s="33">
        <v>26000</v>
      </c>
      <c r="G108" s="71"/>
      <c r="H108" s="98"/>
      <c r="I108" s="60"/>
    </row>
    <row r="109" spans="2:9" ht="20.100000000000001" customHeight="1">
      <c r="B109" s="59"/>
      <c r="C109" s="88"/>
      <c r="D109" s="88"/>
      <c r="E109" s="23" t="s">
        <v>178</v>
      </c>
      <c r="F109" s="33">
        <v>470000</v>
      </c>
      <c r="G109" s="71"/>
      <c r="H109" s="98"/>
      <c r="I109" s="60"/>
    </row>
    <row r="110" spans="2:9" ht="20.100000000000001" customHeight="1">
      <c r="B110" s="59"/>
      <c r="C110" s="88"/>
      <c r="D110" s="88"/>
      <c r="E110" s="23" t="s">
        <v>131</v>
      </c>
      <c r="F110" s="33">
        <v>174331</v>
      </c>
      <c r="G110" s="71"/>
      <c r="H110" s="98"/>
      <c r="I110" s="60"/>
    </row>
    <row r="111" spans="2:9" ht="20.100000000000001" customHeight="1">
      <c r="B111" s="59"/>
      <c r="C111" s="88"/>
      <c r="D111" s="88"/>
      <c r="E111" s="23" t="s">
        <v>132</v>
      </c>
      <c r="F111" s="33">
        <v>9000</v>
      </c>
      <c r="G111" s="71"/>
      <c r="H111" s="98"/>
      <c r="I111" s="60"/>
    </row>
    <row r="112" spans="2:9" ht="20.100000000000001" customHeight="1">
      <c r="B112" s="59"/>
      <c r="C112" s="88"/>
      <c r="D112" s="88"/>
      <c r="E112" s="23" t="s">
        <v>179</v>
      </c>
      <c r="F112" s="33">
        <v>12000</v>
      </c>
      <c r="G112" s="71"/>
      <c r="H112" s="98"/>
      <c r="I112" s="60"/>
    </row>
    <row r="113" spans="2:9" ht="20.100000000000001" customHeight="1">
      <c r="B113" s="59"/>
      <c r="C113" s="88"/>
      <c r="D113" s="88"/>
      <c r="E113" s="23" t="s">
        <v>180</v>
      </c>
      <c r="F113" s="33">
        <v>6000</v>
      </c>
      <c r="G113" s="71"/>
      <c r="H113" s="98"/>
      <c r="I113" s="60"/>
    </row>
    <row r="114" spans="2:9" ht="20.100000000000001" customHeight="1">
      <c r="B114" s="59"/>
      <c r="C114" s="88"/>
      <c r="D114" s="88"/>
      <c r="E114" s="23" t="s">
        <v>181</v>
      </c>
      <c r="F114" s="33">
        <v>250000</v>
      </c>
      <c r="G114" s="71"/>
      <c r="H114" s="98"/>
      <c r="I114" s="60"/>
    </row>
    <row r="115" spans="2:9" ht="20.100000000000001" customHeight="1">
      <c r="B115" s="59"/>
      <c r="C115" s="88"/>
      <c r="D115" s="88"/>
      <c r="E115" s="23" t="s">
        <v>133</v>
      </c>
      <c r="F115" s="33">
        <v>1624110</v>
      </c>
      <c r="G115" s="72"/>
      <c r="H115" s="98"/>
      <c r="I115" s="60"/>
    </row>
    <row r="116" spans="2:9" ht="20.100000000000001" customHeight="1">
      <c r="B116" s="59"/>
      <c r="C116" s="88"/>
      <c r="D116" s="89" t="s">
        <v>29</v>
      </c>
      <c r="E116" s="85"/>
      <c r="F116" s="40"/>
      <c r="G116" s="44">
        <f>SUM(F117:F119)</f>
        <v>264849</v>
      </c>
      <c r="H116" s="98"/>
      <c r="I116" s="60"/>
    </row>
    <row r="117" spans="2:9" ht="20.100000000000001" customHeight="1">
      <c r="B117" s="59"/>
      <c r="C117" s="88"/>
      <c r="D117" s="88"/>
      <c r="E117" s="23" t="s">
        <v>182</v>
      </c>
      <c r="F117" s="33">
        <v>147000</v>
      </c>
      <c r="G117" s="70"/>
      <c r="H117" s="98"/>
      <c r="I117" s="60"/>
    </row>
    <row r="118" spans="2:9" ht="20.100000000000001" customHeight="1">
      <c r="B118" s="59"/>
      <c r="C118" s="88"/>
      <c r="D118" s="88"/>
      <c r="E118" s="23" t="s">
        <v>183</v>
      </c>
      <c r="F118" s="33">
        <v>47849</v>
      </c>
      <c r="G118" s="71"/>
      <c r="H118" s="98"/>
      <c r="I118" s="60"/>
    </row>
    <row r="119" spans="2:9" ht="20.100000000000001" customHeight="1">
      <c r="B119" s="59"/>
      <c r="C119" s="88"/>
      <c r="D119" s="88"/>
      <c r="E119" s="23" t="s">
        <v>184</v>
      </c>
      <c r="F119" s="33">
        <v>70000</v>
      </c>
      <c r="G119" s="72"/>
      <c r="H119" s="98"/>
      <c r="I119" s="60"/>
    </row>
    <row r="120" spans="2:9" ht="20.100000000000001" customHeight="1">
      <c r="B120" s="59"/>
      <c r="C120" s="81" t="s">
        <v>30</v>
      </c>
      <c r="D120" s="93"/>
      <c r="E120" s="93"/>
      <c r="F120" s="93"/>
      <c r="G120" s="93"/>
      <c r="H120" s="11">
        <f>G121</f>
        <v>365995</v>
      </c>
      <c r="I120" s="60"/>
    </row>
    <row r="121" spans="2:9" ht="20.100000000000001" customHeight="1">
      <c r="B121" s="59"/>
      <c r="C121" s="88"/>
      <c r="D121" s="89" t="s">
        <v>31</v>
      </c>
      <c r="E121" s="85"/>
      <c r="F121" s="40"/>
      <c r="G121" s="44">
        <f>SUM(F122:F125)</f>
        <v>365995</v>
      </c>
      <c r="H121" s="91"/>
      <c r="I121" s="60"/>
    </row>
    <row r="122" spans="2:9" ht="20.100000000000001" customHeight="1">
      <c r="B122" s="59"/>
      <c r="C122" s="88"/>
      <c r="D122" s="88"/>
      <c r="E122" s="23" t="s">
        <v>104</v>
      </c>
      <c r="F122" s="33">
        <v>118995</v>
      </c>
      <c r="G122" s="70"/>
      <c r="H122" s="91"/>
      <c r="I122" s="60"/>
    </row>
    <row r="123" spans="2:9" ht="20.100000000000001" customHeight="1">
      <c r="B123" s="59"/>
      <c r="C123" s="88"/>
      <c r="D123" s="88"/>
      <c r="E123" s="23" t="s">
        <v>105</v>
      </c>
      <c r="F123" s="33">
        <v>215000</v>
      </c>
      <c r="G123" s="71"/>
      <c r="H123" s="91"/>
      <c r="I123" s="60"/>
    </row>
    <row r="124" spans="2:9" ht="20.100000000000001" customHeight="1">
      <c r="B124" s="59"/>
      <c r="C124" s="88"/>
      <c r="D124" s="88"/>
      <c r="E124" s="23" t="s">
        <v>106</v>
      </c>
      <c r="F124" s="33">
        <v>30000</v>
      </c>
      <c r="G124" s="71"/>
      <c r="H124" s="91"/>
      <c r="I124" s="60"/>
    </row>
    <row r="125" spans="2:9" ht="20.100000000000001" customHeight="1">
      <c r="B125" s="59"/>
      <c r="C125" s="88"/>
      <c r="D125" s="88"/>
      <c r="E125" s="23" t="s">
        <v>185</v>
      </c>
      <c r="F125" s="33">
        <v>2000</v>
      </c>
      <c r="G125" s="71"/>
      <c r="H125" s="91"/>
      <c r="I125" s="60"/>
    </row>
    <row r="126" spans="2:9" ht="20.100000000000001" customHeight="1">
      <c r="B126" s="59"/>
      <c r="C126" s="81" t="s">
        <v>32</v>
      </c>
      <c r="D126" s="81"/>
      <c r="E126" s="81"/>
      <c r="F126" s="81"/>
      <c r="G126" s="81"/>
      <c r="H126" s="11">
        <f>G127</f>
        <v>125747</v>
      </c>
      <c r="I126" s="60"/>
    </row>
    <row r="127" spans="2:9" ht="20.100000000000001" customHeight="1">
      <c r="B127" s="59"/>
      <c r="C127" s="24"/>
      <c r="D127" s="89" t="s">
        <v>186</v>
      </c>
      <c r="E127" s="85"/>
      <c r="F127" s="40"/>
      <c r="G127" s="44">
        <v>125747</v>
      </c>
      <c r="H127" s="17"/>
      <c r="I127" s="60"/>
    </row>
    <row r="128" spans="2:9" ht="20.100000000000001" customHeight="1">
      <c r="B128" s="59"/>
      <c r="C128" s="95" t="s">
        <v>55</v>
      </c>
      <c r="D128" s="95"/>
      <c r="E128" s="95"/>
      <c r="F128" s="95"/>
      <c r="G128" s="95"/>
      <c r="H128" s="12">
        <f>SUM(H129)</f>
        <v>736584</v>
      </c>
      <c r="I128" s="60"/>
    </row>
    <row r="129" spans="2:9" ht="20.100000000000001" customHeight="1">
      <c r="B129" s="59"/>
      <c r="C129" s="92" t="s">
        <v>33</v>
      </c>
      <c r="D129" s="92"/>
      <c r="E129" s="92"/>
      <c r="F129" s="92"/>
      <c r="G129" s="93"/>
      <c r="H129" s="10">
        <f>G130</f>
        <v>736584</v>
      </c>
      <c r="I129" s="60"/>
    </row>
    <row r="130" spans="2:9" ht="20.100000000000001" customHeight="1">
      <c r="B130" s="59"/>
      <c r="C130" s="82"/>
      <c r="D130" s="84" t="s">
        <v>34</v>
      </c>
      <c r="E130" s="85"/>
      <c r="F130" s="40"/>
      <c r="G130" s="43">
        <f>SUM(F131:F133)</f>
        <v>736584</v>
      </c>
      <c r="H130" s="83"/>
      <c r="I130" s="60"/>
    </row>
    <row r="131" spans="2:9" ht="20.100000000000001" customHeight="1">
      <c r="B131" s="59"/>
      <c r="C131" s="82"/>
      <c r="D131" s="82"/>
      <c r="E131" s="23" t="s">
        <v>59</v>
      </c>
      <c r="F131" s="33">
        <v>479647</v>
      </c>
      <c r="G131" s="67"/>
      <c r="H131" s="83"/>
      <c r="I131" s="60"/>
    </row>
    <row r="132" spans="2:9" ht="20.100000000000001" customHeight="1">
      <c r="B132" s="59"/>
      <c r="C132" s="82"/>
      <c r="D132" s="82"/>
      <c r="E132" s="23" t="s">
        <v>60</v>
      </c>
      <c r="F132" s="33">
        <v>90332</v>
      </c>
      <c r="G132" s="68"/>
      <c r="H132" s="83"/>
      <c r="I132" s="60"/>
    </row>
    <row r="133" spans="2:9" ht="20.100000000000001" customHeight="1">
      <c r="B133" s="59"/>
      <c r="C133" s="82"/>
      <c r="D133" s="82"/>
      <c r="E133" s="23" t="s">
        <v>61</v>
      </c>
      <c r="F133" s="33">
        <v>166605</v>
      </c>
      <c r="G133" s="69"/>
      <c r="H133" s="83"/>
      <c r="I133" s="60"/>
    </row>
    <row r="134" spans="2:9" ht="20.100000000000001" customHeight="1">
      <c r="B134" s="59"/>
      <c r="C134" s="95" t="s">
        <v>56</v>
      </c>
      <c r="D134" s="95"/>
      <c r="E134" s="95"/>
      <c r="F134" s="95"/>
      <c r="G134" s="95"/>
      <c r="H134" s="12">
        <f>SUM(H135)</f>
        <v>6617738</v>
      </c>
      <c r="I134" s="60"/>
    </row>
    <row r="135" spans="2:9" ht="20.100000000000001" customHeight="1">
      <c r="B135" s="59"/>
      <c r="C135" s="81" t="s">
        <v>35</v>
      </c>
      <c r="D135" s="81"/>
      <c r="E135" s="81"/>
      <c r="F135" s="81"/>
      <c r="G135" s="93"/>
      <c r="H135" s="11">
        <f>G136+G145+G149+G150+G154+G160+G157</f>
        <v>6617738</v>
      </c>
      <c r="I135" s="60"/>
    </row>
    <row r="136" spans="2:9" ht="20.100000000000001" customHeight="1">
      <c r="B136" s="59"/>
      <c r="C136" s="76"/>
      <c r="D136" s="86" t="s">
        <v>36</v>
      </c>
      <c r="E136" s="86"/>
      <c r="F136" s="45"/>
      <c r="G136" s="44">
        <f>SUM(F137:F144)</f>
        <v>2470926</v>
      </c>
      <c r="H136" s="98"/>
      <c r="I136" s="60"/>
    </row>
    <row r="137" spans="2:9" ht="20.100000000000001" customHeight="1">
      <c r="B137" s="59"/>
      <c r="C137" s="78"/>
      <c r="D137" s="88"/>
      <c r="E137" s="23" t="s">
        <v>107</v>
      </c>
      <c r="F137" s="33">
        <v>1169282</v>
      </c>
      <c r="G137" s="70"/>
      <c r="H137" s="98"/>
      <c r="I137" s="60"/>
    </row>
    <row r="138" spans="2:9" ht="20.100000000000001" customHeight="1">
      <c r="B138" s="59"/>
      <c r="C138" s="78"/>
      <c r="D138" s="88"/>
      <c r="E138" s="23" t="s">
        <v>81</v>
      </c>
      <c r="F138" s="33">
        <v>539808</v>
      </c>
      <c r="G138" s="71"/>
      <c r="H138" s="98"/>
      <c r="I138" s="60"/>
    </row>
    <row r="139" spans="2:9" ht="20.100000000000001" customHeight="1">
      <c r="B139" s="59"/>
      <c r="C139" s="78"/>
      <c r="D139" s="88"/>
      <c r="E139" s="23" t="s">
        <v>80</v>
      </c>
      <c r="F139" s="33">
        <v>235251</v>
      </c>
      <c r="G139" s="71"/>
      <c r="H139" s="98"/>
      <c r="I139" s="60"/>
    </row>
    <row r="140" spans="2:9" ht="20.100000000000001" customHeight="1">
      <c r="B140" s="59"/>
      <c r="C140" s="78"/>
      <c r="D140" s="88"/>
      <c r="E140" s="23" t="s">
        <v>82</v>
      </c>
      <c r="F140" s="33">
        <v>20600</v>
      </c>
      <c r="G140" s="71"/>
      <c r="H140" s="98"/>
      <c r="I140" s="60"/>
    </row>
    <row r="141" spans="2:9" ht="30" customHeight="1">
      <c r="B141" s="59"/>
      <c r="C141" s="78"/>
      <c r="D141" s="88"/>
      <c r="E141" s="23" t="s">
        <v>134</v>
      </c>
      <c r="F141" s="33">
        <v>84414</v>
      </c>
      <c r="G141" s="71"/>
      <c r="H141" s="98"/>
      <c r="I141" s="60"/>
    </row>
    <row r="142" spans="2:9" ht="20.100000000000001" customHeight="1">
      <c r="B142" s="59"/>
      <c r="C142" s="78"/>
      <c r="D142" s="88"/>
      <c r="E142" s="23" t="s">
        <v>187</v>
      </c>
      <c r="F142" s="33">
        <v>92700</v>
      </c>
      <c r="G142" s="71"/>
      <c r="H142" s="98"/>
      <c r="I142" s="60"/>
    </row>
    <row r="143" spans="2:9" ht="25.5">
      <c r="B143" s="59"/>
      <c r="C143" s="78"/>
      <c r="D143" s="88"/>
      <c r="E143" s="23" t="s">
        <v>203</v>
      </c>
      <c r="F143" s="33">
        <v>127300</v>
      </c>
      <c r="G143" s="71"/>
      <c r="H143" s="98"/>
      <c r="I143" s="60"/>
    </row>
    <row r="144" spans="2:9" ht="20.100000000000001" customHeight="1">
      <c r="B144" s="59"/>
      <c r="C144" s="78"/>
      <c r="D144" s="21"/>
      <c r="E144" s="23" t="s">
        <v>135</v>
      </c>
      <c r="F144" s="33">
        <v>201571</v>
      </c>
      <c r="G144" s="72"/>
      <c r="H144" s="98"/>
      <c r="I144" s="60"/>
    </row>
    <row r="145" spans="2:9" ht="20.100000000000001" customHeight="1">
      <c r="B145" s="59"/>
      <c r="C145" s="78"/>
      <c r="D145" s="86" t="s">
        <v>37</v>
      </c>
      <c r="E145" s="86"/>
      <c r="F145" s="45"/>
      <c r="G145" s="44">
        <f>SUM(F146:F148)</f>
        <v>89680</v>
      </c>
      <c r="H145" s="98"/>
      <c r="I145" s="60"/>
    </row>
    <row r="146" spans="2:9" ht="20.100000000000001" customHeight="1">
      <c r="B146" s="59"/>
      <c r="C146" s="78"/>
      <c r="D146" s="86"/>
      <c r="E146" s="23" t="s">
        <v>38</v>
      </c>
      <c r="F146" s="33">
        <v>50676</v>
      </c>
      <c r="G146" s="70"/>
      <c r="H146" s="98"/>
      <c r="I146" s="60"/>
    </row>
    <row r="147" spans="2:9" ht="20.100000000000001" customHeight="1">
      <c r="B147" s="59"/>
      <c r="C147" s="78"/>
      <c r="D147" s="86"/>
      <c r="E147" s="23" t="s">
        <v>136</v>
      </c>
      <c r="F147" s="33">
        <v>19004</v>
      </c>
      <c r="G147" s="71"/>
      <c r="H147" s="98"/>
      <c r="I147" s="60"/>
    </row>
    <row r="148" spans="2:9" ht="20.100000000000001" customHeight="1">
      <c r="B148" s="59"/>
      <c r="C148" s="78"/>
      <c r="D148" s="86"/>
      <c r="E148" s="23" t="s">
        <v>204</v>
      </c>
      <c r="F148" s="33">
        <v>20000</v>
      </c>
      <c r="G148" s="72"/>
      <c r="H148" s="98"/>
      <c r="I148" s="60"/>
    </row>
    <row r="149" spans="2:9" ht="20.100000000000001" customHeight="1">
      <c r="B149" s="59"/>
      <c r="C149" s="78"/>
      <c r="D149" s="86" t="s">
        <v>137</v>
      </c>
      <c r="E149" s="86"/>
      <c r="F149" s="45"/>
      <c r="G149" s="44">
        <v>657052</v>
      </c>
      <c r="H149" s="98"/>
      <c r="I149" s="60"/>
    </row>
    <row r="150" spans="2:9" ht="20.100000000000001" customHeight="1">
      <c r="B150" s="59"/>
      <c r="C150" s="78"/>
      <c r="D150" s="86" t="s">
        <v>62</v>
      </c>
      <c r="E150" s="86"/>
      <c r="F150" s="45"/>
      <c r="G150" s="44">
        <f>SUM(F151:F153)</f>
        <v>877411</v>
      </c>
      <c r="H150" s="98"/>
      <c r="I150" s="60"/>
    </row>
    <row r="151" spans="2:9" ht="20.100000000000001" customHeight="1">
      <c r="B151" s="59"/>
      <c r="C151" s="78"/>
      <c r="D151" s="88"/>
      <c r="E151" s="24" t="s">
        <v>138</v>
      </c>
      <c r="F151" s="17">
        <v>10609</v>
      </c>
      <c r="G151" s="70"/>
      <c r="H151" s="98"/>
      <c r="I151" s="60"/>
    </row>
    <row r="152" spans="2:9" ht="20.100000000000001" customHeight="1">
      <c r="B152" s="59"/>
      <c r="C152" s="78"/>
      <c r="D152" s="88"/>
      <c r="E152" s="24" t="s">
        <v>108</v>
      </c>
      <c r="F152" s="17">
        <v>698495</v>
      </c>
      <c r="G152" s="71"/>
      <c r="H152" s="98"/>
      <c r="I152" s="60"/>
    </row>
    <row r="153" spans="2:9" ht="20.100000000000001" customHeight="1">
      <c r="B153" s="59"/>
      <c r="C153" s="78"/>
      <c r="D153" s="88"/>
      <c r="E153" s="24" t="s">
        <v>188</v>
      </c>
      <c r="F153" s="17">
        <v>168307</v>
      </c>
      <c r="G153" s="72"/>
      <c r="H153" s="98"/>
      <c r="I153" s="60"/>
    </row>
    <row r="154" spans="2:9" ht="20.100000000000001" customHeight="1">
      <c r="B154" s="59"/>
      <c r="C154" s="78"/>
      <c r="D154" s="86" t="s">
        <v>39</v>
      </c>
      <c r="E154" s="86"/>
      <c r="F154" s="45"/>
      <c r="G154" s="44">
        <f>SUM(F155:F156)</f>
        <v>183260</v>
      </c>
      <c r="H154" s="98"/>
      <c r="I154" s="60"/>
    </row>
    <row r="155" spans="2:9" ht="20.100000000000001" customHeight="1">
      <c r="B155" s="59"/>
      <c r="C155" s="78"/>
      <c r="D155" s="86"/>
      <c r="E155" s="23" t="s">
        <v>109</v>
      </c>
      <c r="F155" s="33">
        <v>140000</v>
      </c>
      <c r="G155" s="70"/>
      <c r="H155" s="98"/>
      <c r="I155" s="60"/>
    </row>
    <row r="156" spans="2:9" ht="20.100000000000001" customHeight="1">
      <c r="B156" s="59"/>
      <c r="C156" s="78"/>
      <c r="D156" s="86"/>
      <c r="E156" s="23" t="s">
        <v>110</v>
      </c>
      <c r="F156" s="33">
        <v>43260</v>
      </c>
      <c r="G156" s="72"/>
      <c r="H156" s="98"/>
      <c r="I156" s="60"/>
    </row>
    <row r="157" spans="2:9" ht="20.100000000000001" customHeight="1">
      <c r="B157" s="59"/>
      <c r="C157" s="78"/>
      <c r="D157" s="89" t="s">
        <v>83</v>
      </c>
      <c r="E157" s="89"/>
      <c r="F157" s="46"/>
      <c r="G157" s="44">
        <f>SUM(F158:F159)</f>
        <v>1839409</v>
      </c>
      <c r="H157" s="98"/>
      <c r="I157" s="60"/>
    </row>
    <row r="158" spans="2:9" ht="20.100000000000001" customHeight="1">
      <c r="B158" s="59"/>
      <c r="C158" s="78"/>
      <c r="D158" s="76"/>
      <c r="E158" s="23" t="s">
        <v>205</v>
      </c>
      <c r="F158" s="36">
        <v>1704409</v>
      </c>
      <c r="G158" s="70"/>
      <c r="H158" s="98"/>
      <c r="I158" s="60"/>
    </row>
    <row r="159" spans="2:9" ht="20.100000000000001" customHeight="1">
      <c r="B159" s="59"/>
      <c r="C159" s="78"/>
      <c r="D159" s="77"/>
      <c r="E159" s="23" t="s">
        <v>206</v>
      </c>
      <c r="F159" s="36">
        <v>135000</v>
      </c>
      <c r="G159" s="72"/>
      <c r="H159" s="98"/>
      <c r="I159" s="60"/>
    </row>
    <row r="160" spans="2:9" ht="20.100000000000001" customHeight="1">
      <c r="B160" s="59"/>
      <c r="C160" s="78"/>
      <c r="D160" s="86" t="s">
        <v>84</v>
      </c>
      <c r="E160" s="86"/>
      <c r="F160" s="45"/>
      <c r="G160" s="44">
        <f>SUM(F161:F162)</f>
        <v>500000</v>
      </c>
      <c r="H160" s="98"/>
      <c r="I160" s="60"/>
    </row>
    <row r="161" spans="2:9" ht="20.100000000000001" customHeight="1">
      <c r="B161" s="59"/>
      <c r="C161" s="78"/>
      <c r="D161" s="76"/>
      <c r="E161" s="20" t="s">
        <v>208</v>
      </c>
      <c r="F161" s="32">
        <v>300000</v>
      </c>
      <c r="G161" s="70"/>
      <c r="H161" s="98"/>
      <c r="I161" s="60"/>
    </row>
    <row r="162" spans="2:9" ht="20.100000000000001" customHeight="1">
      <c r="B162" s="59"/>
      <c r="C162" s="77"/>
      <c r="D162" s="77"/>
      <c r="E162" s="20" t="s">
        <v>207</v>
      </c>
      <c r="F162" s="32">
        <v>200000</v>
      </c>
      <c r="G162" s="72"/>
      <c r="H162" s="17"/>
      <c r="I162" s="60"/>
    </row>
    <row r="163" spans="2:9" ht="20.100000000000001" customHeight="1">
      <c r="B163" s="59"/>
      <c r="C163" s="95" t="s">
        <v>57</v>
      </c>
      <c r="D163" s="95"/>
      <c r="E163" s="95"/>
      <c r="F163" s="95"/>
      <c r="G163" s="95"/>
      <c r="H163" s="12">
        <f>SUM(H164:H208)</f>
        <v>87633363</v>
      </c>
      <c r="I163" s="60"/>
    </row>
    <row r="164" spans="2:9" ht="20.100000000000001" customHeight="1">
      <c r="B164" s="59"/>
      <c r="C164" s="73" t="s">
        <v>40</v>
      </c>
      <c r="D164" s="74"/>
      <c r="E164" s="74"/>
      <c r="F164" s="74"/>
      <c r="G164" s="75"/>
      <c r="H164" s="10">
        <f>G165+G170+G174+G178</f>
        <v>19199633</v>
      </c>
      <c r="I164" s="60"/>
    </row>
    <row r="165" spans="2:9" ht="20.100000000000001" customHeight="1">
      <c r="B165" s="59"/>
      <c r="C165" s="87"/>
      <c r="D165" s="87" t="s">
        <v>41</v>
      </c>
      <c r="E165" s="87"/>
      <c r="F165" s="47"/>
      <c r="G165" s="43">
        <f>SUM(F166:F169)</f>
        <v>4970000</v>
      </c>
      <c r="H165" s="90"/>
      <c r="I165" s="60"/>
    </row>
    <row r="166" spans="2:9" ht="20.100000000000001" customHeight="1">
      <c r="B166" s="59"/>
      <c r="C166" s="87"/>
      <c r="D166" s="82"/>
      <c r="E166" s="25" t="s">
        <v>139</v>
      </c>
      <c r="F166" s="13">
        <v>3020000</v>
      </c>
      <c r="G166" s="67"/>
      <c r="H166" s="90"/>
      <c r="I166" s="60"/>
    </row>
    <row r="167" spans="2:9" ht="20.100000000000001" customHeight="1">
      <c r="B167" s="59"/>
      <c r="C167" s="87"/>
      <c r="D167" s="82"/>
      <c r="E167" s="25" t="s">
        <v>189</v>
      </c>
      <c r="F167" s="13">
        <v>200000</v>
      </c>
      <c r="G167" s="68"/>
      <c r="H167" s="90"/>
      <c r="I167" s="60"/>
    </row>
    <row r="168" spans="2:9" ht="20.100000000000001" customHeight="1">
      <c r="B168" s="59"/>
      <c r="C168" s="87"/>
      <c r="D168" s="82"/>
      <c r="E168" s="25" t="s">
        <v>140</v>
      </c>
      <c r="F168" s="13">
        <v>300000</v>
      </c>
      <c r="G168" s="68"/>
      <c r="H168" s="90"/>
      <c r="I168" s="60"/>
    </row>
    <row r="169" spans="2:9" ht="20.100000000000001" customHeight="1">
      <c r="B169" s="59"/>
      <c r="C169" s="87"/>
      <c r="D169" s="82"/>
      <c r="E169" s="25" t="s">
        <v>85</v>
      </c>
      <c r="F169" s="13">
        <v>1450000</v>
      </c>
      <c r="G169" s="69"/>
      <c r="H169" s="90"/>
      <c r="I169" s="60"/>
    </row>
    <row r="170" spans="2:9" ht="20.100000000000001" customHeight="1">
      <c r="B170" s="59"/>
      <c r="C170" s="87"/>
      <c r="D170" s="87" t="s">
        <v>42</v>
      </c>
      <c r="E170" s="87"/>
      <c r="F170" s="47"/>
      <c r="G170" s="43">
        <f>SUM(F171:F173)</f>
        <v>796633</v>
      </c>
      <c r="H170" s="90"/>
      <c r="I170" s="60"/>
    </row>
    <row r="171" spans="2:9" ht="20.100000000000001" customHeight="1">
      <c r="B171" s="59"/>
      <c r="C171" s="87"/>
      <c r="D171" s="16"/>
      <c r="E171" s="15" t="s">
        <v>86</v>
      </c>
      <c r="F171" s="29">
        <v>80000</v>
      </c>
      <c r="G171" s="67"/>
      <c r="H171" s="90"/>
      <c r="I171" s="60"/>
    </row>
    <row r="172" spans="2:9" ht="20.100000000000001" customHeight="1">
      <c r="B172" s="59"/>
      <c r="C172" s="87"/>
      <c r="D172" s="82"/>
      <c r="E172" s="15" t="s">
        <v>87</v>
      </c>
      <c r="F172" s="29">
        <v>700000</v>
      </c>
      <c r="G172" s="68"/>
      <c r="H172" s="90"/>
      <c r="I172" s="60"/>
    </row>
    <row r="173" spans="2:9" ht="20.100000000000001" customHeight="1">
      <c r="B173" s="59"/>
      <c r="C173" s="87"/>
      <c r="D173" s="82"/>
      <c r="E173" s="15" t="s">
        <v>88</v>
      </c>
      <c r="F173" s="29">
        <v>16633</v>
      </c>
      <c r="G173" s="69"/>
      <c r="H173" s="90"/>
      <c r="I173" s="60"/>
    </row>
    <row r="174" spans="2:9" ht="20.100000000000001" customHeight="1">
      <c r="B174" s="59"/>
      <c r="C174" s="87"/>
      <c r="D174" s="87" t="s">
        <v>141</v>
      </c>
      <c r="E174" s="87"/>
      <c r="F174" s="47"/>
      <c r="G174" s="43">
        <f>SUM(F175:F177)</f>
        <v>5189000</v>
      </c>
      <c r="H174" s="90"/>
      <c r="I174" s="60"/>
    </row>
    <row r="175" spans="2:9" ht="20.100000000000001" customHeight="1">
      <c r="B175" s="59"/>
      <c r="C175" s="87"/>
      <c r="D175" s="82"/>
      <c r="E175" s="25" t="s">
        <v>89</v>
      </c>
      <c r="F175" s="37">
        <v>1600000</v>
      </c>
      <c r="G175" s="67"/>
      <c r="H175" s="90"/>
      <c r="I175" s="60"/>
    </row>
    <row r="176" spans="2:9" ht="20.100000000000001" customHeight="1">
      <c r="B176" s="59"/>
      <c r="C176" s="87"/>
      <c r="D176" s="82"/>
      <c r="E176" s="25" t="s">
        <v>209</v>
      </c>
      <c r="F176" s="38">
        <v>2300000</v>
      </c>
      <c r="G176" s="68"/>
      <c r="H176" s="90"/>
      <c r="I176" s="60"/>
    </row>
    <row r="177" spans="2:9" ht="20.100000000000001" customHeight="1">
      <c r="B177" s="59"/>
      <c r="C177" s="87"/>
      <c r="D177" s="39"/>
      <c r="E177" s="25" t="s">
        <v>210</v>
      </c>
      <c r="F177" s="38">
        <v>1289000</v>
      </c>
      <c r="G177" s="69"/>
      <c r="H177" s="90"/>
      <c r="I177" s="60"/>
    </row>
    <row r="178" spans="2:9" ht="20.100000000000001" customHeight="1">
      <c r="B178" s="59"/>
      <c r="C178" s="87"/>
      <c r="D178" s="87" t="s">
        <v>43</v>
      </c>
      <c r="E178" s="87"/>
      <c r="F178" s="47"/>
      <c r="G178" s="43">
        <f>SUM(F179:F185)</f>
        <v>8244000</v>
      </c>
      <c r="H178" s="90"/>
      <c r="I178" s="60"/>
    </row>
    <row r="179" spans="2:9" ht="20.100000000000001" customHeight="1">
      <c r="B179" s="59"/>
      <c r="C179" s="87"/>
      <c r="D179" s="82"/>
      <c r="E179" s="49" t="s">
        <v>190</v>
      </c>
      <c r="F179" s="30">
        <v>1394000</v>
      </c>
      <c r="G179" s="67"/>
      <c r="H179" s="90"/>
      <c r="I179" s="60"/>
    </row>
    <row r="180" spans="2:9" ht="20.100000000000001" customHeight="1">
      <c r="B180" s="59"/>
      <c r="C180" s="87"/>
      <c r="D180" s="82"/>
      <c r="E180" s="49" t="s">
        <v>191</v>
      </c>
      <c r="F180" s="30">
        <v>1000000</v>
      </c>
      <c r="G180" s="68"/>
      <c r="H180" s="90"/>
      <c r="I180" s="60"/>
    </row>
    <row r="181" spans="2:9" ht="20.100000000000001" customHeight="1">
      <c r="B181" s="59"/>
      <c r="C181" s="87"/>
      <c r="D181" s="82"/>
      <c r="E181" s="49" t="s">
        <v>192</v>
      </c>
      <c r="F181" s="30">
        <v>500000</v>
      </c>
      <c r="G181" s="68"/>
      <c r="H181" s="90"/>
      <c r="I181" s="60"/>
    </row>
    <row r="182" spans="2:9" ht="20.100000000000001" customHeight="1">
      <c r="B182" s="59"/>
      <c r="C182" s="87"/>
      <c r="D182" s="82"/>
      <c r="E182" s="49" t="s">
        <v>193</v>
      </c>
      <c r="F182" s="30">
        <v>300000</v>
      </c>
      <c r="G182" s="68"/>
      <c r="H182" s="90"/>
      <c r="I182" s="60"/>
    </row>
    <row r="183" spans="2:9" ht="20.100000000000001" customHeight="1">
      <c r="B183" s="59"/>
      <c r="C183" s="87"/>
      <c r="D183" s="82"/>
      <c r="E183" s="49" t="s">
        <v>194</v>
      </c>
      <c r="F183" s="30">
        <v>4000000</v>
      </c>
      <c r="G183" s="68"/>
      <c r="H183" s="90"/>
      <c r="I183" s="60"/>
    </row>
    <row r="184" spans="2:9" ht="20.100000000000001" customHeight="1">
      <c r="B184" s="59"/>
      <c r="C184" s="87"/>
      <c r="D184" s="82"/>
      <c r="E184" s="49" t="s">
        <v>195</v>
      </c>
      <c r="F184" s="30">
        <v>300000</v>
      </c>
      <c r="G184" s="68"/>
      <c r="H184" s="90"/>
      <c r="I184" s="60"/>
    </row>
    <row r="185" spans="2:9" ht="20.100000000000001" customHeight="1">
      <c r="B185" s="59"/>
      <c r="C185" s="87"/>
      <c r="D185" s="82"/>
      <c r="E185" s="50" t="s">
        <v>196</v>
      </c>
      <c r="F185" s="30">
        <v>750000</v>
      </c>
      <c r="G185" s="69"/>
      <c r="H185" s="90"/>
      <c r="I185" s="60"/>
    </row>
    <row r="186" spans="2:9" ht="20.100000000000001" customHeight="1">
      <c r="B186" s="59"/>
      <c r="C186" s="92" t="s">
        <v>44</v>
      </c>
      <c r="D186" s="92"/>
      <c r="E186" s="92"/>
      <c r="F186" s="92"/>
      <c r="G186" s="93"/>
      <c r="H186" s="10">
        <f>G187+G190+G191</f>
        <v>2836332</v>
      </c>
      <c r="I186" s="60"/>
    </row>
    <row r="187" spans="2:9" ht="31.5" customHeight="1">
      <c r="B187" s="59"/>
      <c r="C187" s="87"/>
      <c r="D187" s="99" t="s">
        <v>45</v>
      </c>
      <c r="E187" s="100"/>
      <c r="F187" s="48"/>
      <c r="G187" s="43">
        <f>SUM(F188:F189)</f>
        <v>1426332</v>
      </c>
      <c r="H187" s="90"/>
      <c r="I187" s="60"/>
    </row>
    <row r="188" spans="2:9" ht="20.100000000000001" customHeight="1">
      <c r="B188" s="59"/>
      <c r="C188" s="87"/>
      <c r="D188" s="87"/>
      <c r="E188" s="15" t="s">
        <v>197</v>
      </c>
      <c r="F188" s="29">
        <v>596332</v>
      </c>
      <c r="G188" s="67"/>
      <c r="H188" s="90"/>
      <c r="I188" s="60"/>
    </row>
    <row r="189" spans="2:9" ht="20.100000000000001" customHeight="1">
      <c r="B189" s="59"/>
      <c r="C189" s="87"/>
      <c r="D189" s="87"/>
      <c r="E189" s="15" t="s">
        <v>111</v>
      </c>
      <c r="F189" s="29">
        <v>830000</v>
      </c>
      <c r="G189" s="69"/>
      <c r="H189" s="90"/>
      <c r="I189" s="60"/>
    </row>
    <row r="190" spans="2:9" ht="20.100000000000001" customHeight="1">
      <c r="B190" s="59"/>
      <c r="C190" s="87"/>
      <c r="D190" s="87" t="s">
        <v>46</v>
      </c>
      <c r="E190" s="87"/>
      <c r="F190" s="47"/>
      <c r="G190" s="43">
        <v>40000</v>
      </c>
      <c r="H190" s="90"/>
      <c r="I190" s="60"/>
    </row>
    <row r="191" spans="2:9" ht="20.100000000000001" customHeight="1">
      <c r="B191" s="59"/>
      <c r="C191" s="87"/>
      <c r="D191" s="87" t="s">
        <v>198</v>
      </c>
      <c r="E191" s="87"/>
      <c r="F191" s="47"/>
      <c r="G191" s="43">
        <v>1370000</v>
      </c>
      <c r="H191" s="90"/>
      <c r="I191" s="60"/>
    </row>
    <row r="192" spans="2:9" ht="20.100000000000001" customHeight="1">
      <c r="B192" s="59"/>
      <c r="C192" s="92" t="s">
        <v>47</v>
      </c>
      <c r="D192" s="92"/>
      <c r="E192" s="92"/>
      <c r="F192" s="92"/>
      <c r="G192" s="93"/>
      <c r="H192" s="10">
        <f>G194+G196+G199+G200+G203+G204+G193</f>
        <v>65597398</v>
      </c>
      <c r="I192" s="60"/>
    </row>
    <row r="193" spans="2:9" ht="20.100000000000001" customHeight="1">
      <c r="B193" s="59"/>
      <c r="C193" s="88"/>
      <c r="D193" s="87" t="s">
        <v>142</v>
      </c>
      <c r="E193" s="87"/>
      <c r="F193" s="47"/>
      <c r="G193" s="43">
        <v>639064</v>
      </c>
      <c r="H193" s="91"/>
      <c r="I193" s="60"/>
    </row>
    <row r="194" spans="2:9" ht="20.100000000000001" customHeight="1">
      <c r="B194" s="59"/>
      <c r="C194" s="88"/>
      <c r="D194" s="87" t="s">
        <v>48</v>
      </c>
      <c r="E194" s="87"/>
      <c r="F194" s="47"/>
      <c r="G194" s="43">
        <f>SUM(F195)</f>
        <v>440000</v>
      </c>
      <c r="H194" s="91"/>
      <c r="I194" s="60"/>
    </row>
    <row r="195" spans="2:9" ht="20.100000000000001" customHeight="1">
      <c r="B195" s="59"/>
      <c r="C195" s="88"/>
      <c r="D195" s="39"/>
      <c r="E195" s="25" t="s">
        <v>63</v>
      </c>
      <c r="F195" s="13">
        <v>440000</v>
      </c>
      <c r="G195" s="13"/>
      <c r="H195" s="91"/>
      <c r="I195" s="60"/>
    </row>
    <row r="196" spans="2:9" ht="20.100000000000001" customHeight="1">
      <c r="B196" s="59"/>
      <c r="C196" s="88"/>
      <c r="D196" s="87" t="s">
        <v>49</v>
      </c>
      <c r="E196" s="87"/>
      <c r="F196" s="47"/>
      <c r="G196" s="43">
        <f>SUM(F197:F198)</f>
        <v>290000</v>
      </c>
      <c r="H196" s="91"/>
      <c r="I196" s="60"/>
    </row>
    <row r="197" spans="2:9" ht="20.100000000000001" customHeight="1">
      <c r="B197" s="59"/>
      <c r="C197" s="88"/>
      <c r="D197" s="87"/>
      <c r="E197" s="15" t="s">
        <v>143</v>
      </c>
      <c r="F197" s="29">
        <v>145000</v>
      </c>
      <c r="G197" s="67"/>
      <c r="H197" s="91"/>
      <c r="I197" s="60"/>
    </row>
    <row r="198" spans="2:9" ht="20.100000000000001" customHeight="1">
      <c r="B198" s="59"/>
      <c r="C198" s="88"/>
      <c r="D198" s="87"/>
      <c r="E198" s="15" t="s">
        <v>144</v>
      </c>
      <c r="F198" s="29">
        <v>145000</v>
      </c>
      <c r="G198" s="69"/>
      <c r="H198" s="91"/>
      <c r="I198" s="60"/>
    </row>
    <row r="199" spans="2:9" ht="20.100000000000001" customHeight="1">
      <c r="B199" s="59"/>
      <c r="C199" s="88"/>
      <c r="D199" s="87" t="s">
        <v>50</v>
      </c>
      <c r="E199" s="87"/>
      <c r="F199" s="47"/>
      <c r="G199" s="43">
        <v>1291648</v>
      </c>
      <c r="H199" s="91"/>
      <c r="I199" s="60"/>
    </row>
    <row r="200" spans="2:9" ht="20.100000000000001" customHeight="1">
      <c r="B200" s="59"/>
      <c r="C200" s="88"/>
      <c r="D200" s="87" t="s">
        <v>145</v>
      </c>
      <c r="E200" s="87"/>
      <c r="F200" s="47"/>
      <c r="G200" s="43">
        <f>SUM(F201:F202)</f>
        <v>2710686</v>
      </c>
      <c r="H200" s="91"/>
      <c r="I200" s="60"/>
    </row>
    <row r="201" spans="2:9" ht="20.100000000000001" customHeight="1">
      <c r="B201" s="59"/>
      <c r="C201" s="88"/>
      <c r="D201" s="82"/>
      <c r="E201" s="25" t="s">
        <v>146</v>
      </c>
      <c r="F201" s="13">
        <v>2680686</v>
      </c>
      <c r="G201" s="67"/>
      <c r="H201" s="91"/>
      <c r="I201" s="60"/>
    </row>
    <row r="202" spans="2:9" ht="20.100000000000001" customHeight="1">
      <c r="B202" s="59"/>
      <c r="C202" s="88"/>
      <c r="D202" s="82"/>
      <c r="E202" s="25" t="s">
        <v>199</v>
      </c>
      <c r="F202" s="13">
        <v>30000</v>
      </c>
      <c r="G202" s="69"/>
      <c r="H202" s="91"/>
      <c r="I202" s="60"/>
    </row>
    <row r="203" spans="2:9" ht="20.100000000000001" customHeight="1">
      <c r="B203" s="59"/>
      <c r="C203" s="88"/>
      <c r="D203" s="87" t="s">
        <v>51</v>
      </c>
      <c r="E203" s="87"/>
      <c r="F203" s="47"/>
      <c r="G203" s="43">
        <v>26000</v>
      </c>
      <c r="H203" s="91"/>
      <c r="I203" s="60"/>
    </row>
    <row r="204" spans="2:9" ht="20.100000000000001" customHeight="1">
      <c r="B204" s="59"/>
      <c r="C204" s="88"/>
      <c r="D204" s="87" t="s">
        <v>147</v>
      </c>
      <c r="E204" s="87"/>
      <c r="F204" s="47"/>
      <c r="G204" s="43">
        <f>SUM(F205:F208)</f>
        <v>60200000</v>
      </c>
      <c r="H204" s="91"/>
      <c r="I204" s="60"/>
    </row>
    <row r="205" spans="2:9" ht="20.100000000000001" customHeight="1">
      <c r="B205" s="59"/>
      <c r="C205" s="88"/>
      <c r="D205" s="87"/>
      <c r="E205" s="15" t="s">
        <v>148</v>
      </c>
      <c r="F205" s="29">
        <v>8410000</v>
      </c>
      <c r="G205" s="67"/>
      <c r="H205" s="91"/>
      <c r="I205" s="60"/>
    </row>
    <row r="206" spans="2:9" ht="20.100000000000001" customHeight="1">
      <c r="B206" s="59"/>
      <c r="C206" s="88"/>
      <c r="D206" s="87"/>
      <c r="E206" s="15" t="s">
        <v>149</v>
      </c>
      <c r="F206" s="29">
        <v>32480000</v>
      </c>
      <c r="G206" s="68"/>
      <c r="H206" s="91"/>
      <c r="I206" s="60"/>
    </row>
    <row r="207" spans="2:9" ht="20.100000000000001" customHeight="1">
      <c r="B207" s="59"/>
      <c r="C207" s="88"/>
      <c r="D207" s="87"/>
      <c r="E207" s="15" t="s">
        <v>200</v>
      </c>
      <c r="F207" s="29">
        <v>19230000</v>
      </c>
      <c r="G207" s="68"/>
      <c r="H207" s="91"/>
      <c r="I207" s="60"/>
    </row>
    <row r="208" spans="2:9" ht="20.100000000000001" customHeight="1">
      <c r="B208" s="59"/>
      <c r="C208" s="88"/>
      <c r="D208" s="87"/>
      <c r="E208" s="15" t="s">
        <v>150</v>
      </c>
      <c r="F208" s="29">
        <v>80000</v>
      </c>
      <c r="G208" s="69"/>
      <c r="H208" s="91"/>
      <c r="I208" s="60"/>
    </row>
    <row r="209" spans="2:9" ht="20.100000000000001" customHeight="1">
      <c r="B209" s="59"/>
      <c r="C209" s="95" t="s">
        <v>90</v>
      </c>
      <c r="D209" s="95"/>
      <c r="E209" s="95"/>
      <c r="F209" s="95"/>
      <c r="G209" s="95"/>
      <c r="H209" s="12">
        <f>SUM(H210)</f>
        <v>3205783</v>
      </c>
      <c r="I209" s="60"/>
    </row>
    <row r="210" spans="2:9" ht="20.100000000000001" customHeight="1">
      <c r="B210" s="59"/>
      <c r="C210" s="81" t="s">
        <v>91</v>
      </c>
      <c r="D210" s="81"/>
      <c r="E210" s="81"/>
      <c r="F210" s="81"/>
      <c r="G210" s="81"/>
      <c r="H210" s="11">
        <f>G211</f>
        <v>3205783</v>
      </c>
      <c r="I210" s="60"/>
    </row>
    <row r="211" spans="2:9" ht="20.100000000000001" customHeight="1">
      <c r="B211" s="59"/>
      <c r="C211" s="21"/>
      <c r="D211" s="86" t="s">
        <v>201</v>
      </c>
      <c r="E211" s="86"/>
      <c r="F211" s="17"/>
      <c r="G211" s="17">
        <v>3205783</v>
      </c>
      <c r="H211" s="26"/>
      <c r="I211" s="60"/>
    </row>
    <row r="212" spans="2:9" ht="20.100000000000001" customHeight="1">
      <c r="B212" s="59"/>
      <c r="C212" s="94" t="s">
        <v>52</v>
      </c>
      <c r="D212" s="94"/>
      <c r="E212" s="94"/>
      <c r="F212" s="94"/>
      <c r="G212" s="94"/>
      <c r="H212" s="14">
        <f>H209+H163+H134+H128+H6+H45</f>
        <v>345126192</v>
      </c>
      <c r="I212" s="60"/>
    </row>
    <row r="213" spans="2:9" ht="3.95" customHeight="1">
      <c r="B213" s="61"/>
      <c r="C213" s="62"/>
      <c r="D213" s="62"/>
      <c r="E213" s="63"/>
      <c r="F213" s="64"/>
      <c r="G213" s="65"/>
      <c r="H213" s="65"/>
      <c r="I213" s="66"/>
    </row>
  </sheetData>
  <mergeCells count="182">
    <mergeCell ref="H193:H208"/>
    <mergeCell ref="C193:C208"/>
    <mergeCell ref="D201:D202"/>
    <mergeCell ref="D193:E193"/>
    <mergeCell ref="C47:C64"/>
    <mergeCell ref="D37:E37"/>
    <mergeCell ref="D137:D143"/>
    <mergeCell ref="D151:D153"/>
    <mergeCell ref="D146:D148"/>
    <mergeCell ref="C72:G72"/>
    <mergeCell ref="D69:E69"/>
    <mergeCell ref="C129:G129"/>
    <mergeCell ref="D117:D119"/>
    <mergeCell ref="C135:G135"/>
    <mergeCell ref="D121:E121"/>
    <mergeCell ref="D127:E127"/>
    <mergeCell ref="C67:G67"/>
    <mergeCell ref="D74:D78"/>
    <mergeCell ref="H47:H64"/>
    <mergeCell ref="D52:E52"/>
    <mergeCell ref="H68:H71"/>
    <mergeCell ref="D48:D50"/>
    <mergeCell ref="D57:D64"/>
    <mergeCell ref="D47:E47"/>
    <mergeCell ref="D70:D71"/>
    <mergeCell ref="D53:D55"/>
    <mergeCell ref="C1:H1"/>
    <mergeCell ref="D22:D23"/>
    <mergeCell ref="C28:C30"/>
    <mergeCell ref="D29:D30"/>
    <mergeCell ref="C27:G27"/>
    <mergeCell ref="C17:G17"/>
    <mergeCell ref="C10:G10"/>
    <mergeCell ref="C7:G7"/>
    <mergeCell ref="C5:E5"/>
    <mergeCell ref="H8:H9"/>
    <mergeCell ref="C2:H2"/>
    <mergeCell ref="C6:G6"/>
    <mergeCell ref="C8:C9"/>
    <mergeCell ref="C11:C16"/>
    <mergeCell ref="D12:D13"/>
    <mergeCell ref="D15:D16"/>
    <mergeCell ref="D8:E8"/>
    <mergeCell ref="D9:E9"/>
    <mergeCell ref="D11:E11"/>
    <mergeCell ref="D14:E14"/>
    <mergeCell ref="D19:D20"/>
    <mergeCell ref="C212:G212"/>
    <mergeCell ref="C121:C125"/>
    <mergeCell ref="C35:G35"/>
    <mergeCell ref="D56:E56"/>
    <mergeCell ref="D36:E36"/>
    <mergeCell ref="C46:G46"/>
    <mergeCell ref="C45:G45"/>
    <mergeCell ref="C163:G163"/>
    <mergeCell ref="D95:D100"/>
    <mergeCell ref="D87:E87"/>
    <mergeCell ref="C130:C133"/>
    <mergeCell ref="C165:C185"/>
    <mergeCell ref="D160:E160"/>
    <mergeCell ref="D154:E154"/>
    <mergeCell ref="D145:E145"/>
    <mergeCell ref="D178:E178"/>
    <mergeCell ref="D172:D173"/>
    <mergeCell ref="D165:E165"/>
    <mergeCell ref="D150:E150"/>
    <mergeCell ref="D79:E79"/>
    <mergeCell ref="D149:E149"/>
    <mergeCell ref="D51:E51"/>
    <mergeCell ref="D68:E68"/>
    <mergeCell ref="D136:E136"/>
    <mergeCell ref="H11:H16"/>
    <mergeCell ref="H28:H30"/>
    <mergeCell ref="H18:H26"/>
    <mergeCell ref="C68:C71"/>
    <mergeCell ref="D101:E101"/>
    <mergeCell ref="C73:C119"/>
    <mergeCell ref="D80:D81"/>
    <mergeCell ref="D88:D93"/>
    <mergeCell ref="D86:E86"/>
    <mergeCell ref="D116:E116"/>
    <mergeCell ref="C31:G31"/>
    <mergeCell ref="D32:E32"/>
    <mergeCell ref="D21:E21"/>
    <mergeCell ref="D28:E28"/>
    <mergeCell ref="D25:D26"/>
    <mergeCell ref="C18:C26"/>
    <mergeCell ref="D24:E24"/>
    <mergeCell ref="D18:E18"/>
    <mergeCell ref="H73:H119"/>
    <mergeCell ref="D82:E82"/>
    <mergeCell ref="D73:E73"/>
    <mergeCell ref="C65:G65"/>
    <mergeCell ref="D66:E66"/>
    <mergeCell ref="D85:E85"/>
    <mergeCell ref="D211:E211"/>
    <mergeCell ref="D204:E204"/>
    <mergeCell ref="D197:D198"/>
    <mergeCell ref="D205:D208"/>
    <mergeCell ref="D196:E196"/>
    <mergeCell ref="D199:E199"/>
    <mergeCell ref="D102:D115"/>
    <mergeCell ref="D94:E94"/>
    <mergeCell ref="D83:D84"/>
    <mergeCell ref="D157:E157"/>
    <mergeCell ref="D188:D189"/>
    <mergeCell ref="D131:D133"/>
    <mergeCell ref="D130:E130"/>
    <mergeCell ref="C120:G120"/>
    <mergeCell ref="C209:G209"/>
    <mergeCell ref="D174:E174"/>
    <mergeCell ref="C192:G192"/>
    <mergeCell ref="D190:E190"/>
    <mergeCell ref="D187:E187"/>
    <mergeCell ref="D194:E194"/>
    <mergeCell ref="D191:E191"/>
    <mergeCell ref="C187:C191"/>
    <mergeCell ref="D203:E203"/>
    <mergeCell ref="D200:E200"/>
    <mergeCell ref="C210:G210"/>
    <mergeCell ref="D33:D34"/>
    <mergeCell ref="C32:C34"/>
    <mergeCell ref="H32:H34"/>
    <mergeCell ref="C36:C44"/>
    <mergeCell ref="D39:D44"/>
    <mergeCell ref="H36:H44"/>
    <mergeCell ref="D38:E38"/>
    <mergeCell ref="G48:G50"/>
    <mergeCell ref="G53:G55"/>
    <mergeCell ref="C126:G126"/>
    <mergeCell ref="D166:D169"/>
    <mergeCell ref="H187:H191"/>
    <mergeCell ref="H121:H125"/>
    <mergeCell ref="H130:H133"/>
    <mergeCell ref="H165:H185"/>
    <mergeCell ref="H136:H161"/>
    <mergeCell ref="D170:E170"/>
    <mergeCell ref="C186:G186"/>
    <mergeCell ref="D175:D176"/>
    <mergeCell ref="D179:D185"/>
    <mergeCell ref="D122:D125"/>
    <mergeCell ref="C134:G134"/>
    <mergeCell ref="C128:G128"/>
    <mergeCell ref="F5:G5"/>
    <mergeCell ref="G39:G44"/>
    <mergeCell ref="G25:G26"/>
    <mergeCell ref="G29:G30"/>
    <mergeCell ref="G33:G34"/>
    <mergeCell ref="G22:G23"/>
    <mergeCell ref="G19:G20"/>
    <mergeCell ref="G12:G13"/>
    <mergeCell ref="G15:G16"/>
    <mergeCell ref="G95:G100"/>
    <mergeCell ref="G117:G119"/>
    <mergeCell ref="G122:G125"/>
    <mergeCell ref="G131:G133"/>
    <mergeCell ref="G146:G148"/>
    <mergeCell ref="G57:G64"/>
    <mergeCell ref="G70:G71"/>
    <mergeCell ref="G74:G78"/>
    <mergeCell ref="G80:G81"/>
    <mergeCell ref="G83:G84"/>
    <mergeCell ref="G88:G93"/>
    <mergeCell ref="G205:G208"/>
    <mergeCell ref="G197:G198"/>
    <mergeCell ref="G201:G202"/>
    <mergeCell ref="G175:G177"/>
    <mergeCell ref="G102:G115"/>
    <mergeCell ref="G137:G144"/>
    <mergeCell ref="C164:G164"/>
    <mergeCell ref="G166:G169"/>
    <mergeCell ref="G171:G173"/>
    <mergeCell ref="G179:G185"/>
    <mergeCell ref="G188:G189"/>
    <mergeCell ref="G151:G153"/>
    <mergeCell ref="G155:G156"/>
    <mergeCell ref="D158:D159"/>
    <mergeCell ref="G158:G159"/>
    <mergeCell ref="C136:C162"/>
    <mergeCell ref="D161:D162"/>
    <mergeCell ref="G161:G162"/>
    <mergeCell ref="D155:D15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3" fitToHeight="6" orientation="portrait" r:id="rId1"/>
  <headerFooter alignWithMargins="0"/>
  <rowBreaks count="4" manualBreakCount="4">
    <brk id="44" min="1" max="7" man="1"/>
    <brk id="86" min="1" max="7" man="1"/>
    <brk id="127" min="1" max="7" man="1"/>
    <brk id="16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4.2.4</vt:lpstr>
      <vt:lpstr>'4.2.4'!_1Àrea_d_impressió</vt:lpstr>
      <vt:lpstr>'4.2.4'!Títols_per_imprimir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2006-10-09T11:19:06Z</cp:lastPrinted>
  <dcterms:created xsi:type="dcterms:W3CDTF">2003-06-25T06:33:09Z</dcterms:created>
  <dcterms:modified xsi:type="dcterms:W3CDTF">2009-07-09T11:21:31Z</dcterms:modified>
</cp:coreProperties>
</file>