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8" yWindow="36" windowWidth="12384" windowHeight="4980"/>
  </bookViews>
  <sheets>
    <sheet name="1.3.2.9" sheetId="1" r:id="rId1"/>
  </sheets>
  <definedNames>
    <definedName name="_1Àrea_d_impressió" localSheetId="0">'1.3.2.9'!$A$1:$O$151</definedName>
    <definedName name="_xlnm.Print_Titles" localSheetId="0">'1.3.2.9'!$8:$8</definedName>
  </definedNames>
  <calcPr calcId="145621"/>
</workbook>
</file>

<file path=xl/calcChain.xml><?xml version="1.0" encoding="utf-8"?>
<calcChain xmlns="http://schemas.openxmlformats.org/spreadsheetml/2006/main">
  <c r="E73" i="1" l="1"/>
  <c r="J98" i="1"/>
  <c r="J99" i="1"/>
  <c r="J100" i="1"/>
  <c r="J24" i="1"/>
  <c r="J25" i="1"/>
  <c r="J26" i="1"/>
  <c r="M146" i="1"/>
  <c r="M145" i="1"/>
  <c r="M144" i="1"/>
  <c r="M143" i="1"/>
  <c r="M72" i="1"/>
  <c r="M71" i="1"/>
  <c r="M70" i="1"/>
  <c r="M69" i="1"/>
  <c r="E19" i="1"/>
  <c r="J19" i="1" s="1"/>
  <c r="E9" i="1"/>
  <c r="E102" i="1"/>
  <c r="E101" i="1"/>
  <c r="J101" i="1" s="1"/>
  <c r="E97" i="1"/>
  <c r="J97" i="1" s="1"/>
  <c r="E93" i="1"/>
  <c r="E91" i="1"/>
  <c r="E83" i="1"/>
  <c r="E23" i="1"/>
  <c r="E17" i="1"/>
  <c r="N73" i="1"/>
  <c r="E146" i="1"/>
  <c r="E145" i="1"/>
  <c r="J145" i="1" s="1"/>
  <c r="E144" i="1"/>
  <c r="E143" i="1"/>
  <c r="J143" i="1" s="1"/>
  <c r="E142" i="1"/>
  <c r="E141" i="1"/>
  <c r="J141" i="1" s="1"/>
  <c r="E140" i="1"/>
  <c r="J146" i="1"/>
  <c r="J144" i="1"/>
  <c r="J142" i="1"/>
  <c r="J140" i="1"/>
  <c r="E56" i="1"/>
  <c r="J56" i="1" s="1"/>
  <c r="E72" i="1"/>
  <c r="J72" i="1" s="1"/>
  <c r="E71" i="1"/>
  <c r="J71" i="1" s="1"/>
  <c r="E70" i="1"/>
  <c r="J70" i="1" s="1"/>
  <c r="E69" i="1"/>
  <c r="J69" i="1" s="1"/>
  <c r="E68" i="1"/>
  <c r="J68" i="1" s="1"/>
  <c r="E67" i="1"/>
  <c r="J67" i="1" s="1"/>
  <c r="E66" i="1"/>
  <c r="J66" i="1" s="1"/>
  <c r="E84" i="1"/>
  <c r="E85" i="1"/>
  <c r="E86" i="1"/>
  <c r="E87" i="1"/>
  <c r="E88" i="1"/>
  <c r="E89" i="1"/>
  <c r="E90" i="1"/>
  <c r="E92" i="1"/>
  <c r="E94" i="1"/>
  <c r="E95" i="1"/>
  <c r="E96" i="1"/>
  <c r="J96" i="1" s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J139" i="1" s="1"/>
  <c r="E65" i="1"/>
  <c r="J65" i="1" s="1"/>
  <c r="J84" i="1"/>
  <c r="J85" i="1"/>
  <c r="J86" i="1"/>
  <c r="J87" i="1"/>
  <c r="J88" i="1"/>
  <c r="J89" i="1"/>
  <c r="J90" i="1"/>
  <c r="J91" i="1"/>
  <c r="J92" i="1"/>
  <c r="J93" i="1"/>
  <c r="J94" i="1"/>
  <c r="J95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E10" i="1"/>
  <c r="E11" i="1"/>
  <c r="E12" i="1"/>
  <c r="E13" i="1"/>
  <c r="E14" i="1"/>
  <c r="E15" i="1"/>
  <c r="E16" i="1"/>
  <c r="E18" i="1"/>
  <c r="E20" i="1"/>
  <c r="E21" i="1"/>
  <c r="E22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7" i="1"/>
  <c r="E58" i="1"/>
  <c r="E59" i="1"/>
  <c r="E60" i="1"/>
  <c r="E61" i="1"/>
  <c r="E62" i="1"/>
  <c r="E63" i="1"/>
  <c r="E64" i="1"/>
  <c r="M147" i="1"/>
  <c r="L147" i="1"/>
  <c r="K147" i="1"/>
  <c r="G147" i="1"/>
  <c r="H147" i="1"/>
  <c r="I147" i="1"/>
  <c r="F147" i="1"/>
  <c r="J83" i="1"/>
  <c r="M73" i="1"/>
  <c r="L73" i="1"/>
  <c r="K73" i="1"/>
  <c r="G73" i="1"/>
  <c r="H73" i="1"/>
  <c r="I73" i="1"/>
  <c r="F73" i="1"/>
  <c r="J64" i="1"/>
  <c r="J63" i="1"/>
  <c r="J62" i="1"/>
  <c r="J61" i="1"/>
  <c r="J60" i="1"/>
  <c r="J59" i="1"/>
  <c r="J58" i="1"/>
  <c r="J57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3" i="1"/>
  <c r="J22" i="1"/>
  <c r="J21" i="1"/>
  <c r="J20" i="1"/>
  <c r="J18" i="1"/>
  <c r="J17" i="1"/>
  <c r="J16" i="1"/>
  <c r="J15" i="1"/>
  <c r="J14" i="1"/>
  <c r="J13" i="1"/>
  <c r="J12" i="1"/>
  <c r="J11" i="1"/>
  <c r="J10" i="1"/>
  <c r="J9" i="1"/>
  <c r="E147" i="1" l="1"/>
  <c r="J147" i="1" s="1"/>
  <c r="J73" i="1"/>
</calcChain>
</file>

<file path=xl/sharedStrings.xml><?xml version="1.0" encoding="utf-8"?>
<sst xmlns="http://schemas.openxmlformats.org/spreadsheetml/2006/main" count="273" uniqueCount="96">
  <si>
    <t>1.3.2 Estudiantat matriculat de 1r i 2n cicles</t>
  </si>
  <si>
    <t>Quadrimestre de tardor</t>
  </si>
  <si>
    <t>Centre</t>
  </si>
  <si>
    <t>Estudis</t>
  </si>
  <si>
    <t>Matrícula per 1a vegada</t>
  </si>
  <si>
    <t>Matrícula per 2a vegada</t>
  </si>
  <si>
    <t>Matrícula per 3a vegada</t>
  </si>
  <si>
    <t>Matrícula per 4a vegada o més</t>
  </si>
  <si>
    <t>% crèdits repetits</t>
  </si>
  <si>
    <t xml:space="preserve">Adaptats </t>
  </si>
  <si>
    <t>Convalidats</t>
  </si>
  <si>
    <t>Reconeguts</t>
  </si>
  <si>
    <t>200 FME</t>
  </si>
  <si>
    <t>Llicenciatura de Matemàtiques</t>
  </si>
  <si>
    <t>Diplomatura d'Estadística</t>
  </si>
  <si>
    <t>Llicenciatura de Ciències i Tècniques Estadístiques</t>
  </si>
  <si>
    <t>210 ETSAB</t>
  </si>
  <si>
    <t>Arquitectura</t>
  </si>
  <si>
    <t>Enginyeria Industrial</t>
  </si>
  <si>
    <t>Enginyeria d'Automàtica i Electrònica Industrial</t>
  </si>
  <si>
    <t>Enginyeria d'Organització Industrial</t>
  </si>
  <si>
    <t>Enginyeria Aeronàutica</t>
  </si>
  <si>
    <t>230 ETSETB</t>
  </si>
  <si>
    <t>Enginyeria de Telecomunicació</t>
  </si>
  <si>
    <t>Enginyeria Electrònica</t>
  </si>
  <si>
    <t>240 ETSEIB</t>
  </si>
  <si>
    <t>Enginyeria Química</t>
  </si>
  <si>
    <t>Enginyeria de Materials</t>
  </si>
  <si>
    <t>250 ETSECCPB</t>
  </si>
  <si>
    <t>Enginyeria de Camins, Canals i Ports</t>
  </si>
  <si>
    <t>Enginyeria Geològica</t>
  </si>
  <si>
    <t xml:space="preserve"> 270 FIB</t>
  </si>
  <si>
    <t>280 FNB</t>
  </si>
  <si>
    <t>Diplomatura de Màquines Navals</t>
  </si>
  <si>
    <t>Diplomatura de Navegació Marítima</t>
  </si>
  <si>
    <t>Llicenciatura de Nàutica i Transport Marítim</t>
  </si>
  <si>
    <t>Llicenciatura de Màquines Navals</t>
  </si>
  <si>
    <t>Enginyeria Tècnica Naval, esp. en Propulsio i Serveis del Vaixell</t>
  </si>
  <si>
    <t>290 ETSAV</t>
  </si>
  <si>
    <t>300 EPSC</t>
  </si>
  <si>
    <t>Enginyeria Tècnica de Telec., esp. en Sistemes de Telecomunicació</t>
  </si>
  <si>
    <t>Enginyeria Tècnica de Telec., esp. en Telemàtica</t>
  </si>
  <si>
    <t>Enginyeria de Telecomunicació (2n cicle)</t>
  </si>
  <si>
    <t>Enginyeria Tècnica Aeronàutica, especialitat en Aeronavegació</t>
  </si>
  <si>
    <t>Eng. Tècn. de Telec., esp. en Sist. de Telecomunicació / Eng. Tècn. Aeronàutica, esp. en Aeronavegació (doble titulació)</t>
  </si>
  <si>
    <t>310 EPSEB</t>
  </si>
  <si>
    <t xml:space="preserve">Arquitectura Tècnica                            </t>
  </si>
  <si>
    <t>Enginyeria Tècnica de Topografia</t>
  </si>
  <si>
    <t>Enginyeria d'Organització Industrial (orientació en Edificació)</t>
  </si>
  <si>
    <t>320 EUETIT</t>
  </si>
  <si>
    <t>Enginyeria Tècnica Industrial, esp. en Tèxtil</t>
  </si>
  <si>
    <t>Enginyeria Tècnica Industrial, esp. en Mecànica</t>
  </si>
  <si>
    <t>Enginyeria Tècnica Industrial, esp. en Química Industrial</t>
  </si>
  <si>
    <t>Enginyeria Tècnica Industrial, esp. en Electrònica Industrial</t>
  </si>
  <si>
    <t>Enginyeria Tècnica Industrial, esp. en Electricitat</t>
  </si>
  <si>
    <t>Enginyeria Tècnica de Telec., esp. en so i imatge</t>
  </si>
  <si>
    <t>Enginyeria Tècnica de Mines, esp. en Explotació de Mines</t>
  </si>
  <si>
    <t>Enginyeria Tècnica de Telec., esp. en Sistemes Electrònics</t>
  </si>
  <si>
    <t>Enginyeria de Mines</t>
  </si>
  <si>
    <t>Eng. Tècn. de Mines, esp. en Expl. de Mines / Eng. Tècn. Ind., esp. en Química Industrial (doble titulació)</t>
  </si>
  <si>
    <t>340 EPSEVG</t>
  </si>
  <si>
    <t>Enginyeria Tècnica d'Informàtica de Gestió</t>
  </si>
  <si>
    <t>370 EUOOT</t>
  </si>
  <si>
    <t>Quadrimestre de primavera</t>
  </si>
  <si>
    <t>% Credits repetits</t>
  </si>
  <si>
    <t xml:space="preserve">Reconeguts </t>
  </si>
  <si>
    <t>Llicenciatura de Ciències i Tècniques Estadistiques</t>
  </si>
  <si>
    <t>Enginyeria d'Automatica i Electrònica Industrial</t>
  </si>
  <si>
    <t>-</t>
  </si>
  <si>
    <t>Enginyeria Tècnica Naval, esp. en Propulsió i Serveis del Vaixell</t>
  </si>
  <si>
    <t>Enginyeria d'Organització Industrial (orientació en l'Edificació)</t>
  </si>
  <si>
    <t>Aquestes dades són anuals i consten només al quadrimestre de tardor</t>
  </si>
  <si>
    <t>330 EPSEM</t>
  </si>
  <si>
    <t>220 ETSEIAT</t>
  </si>
  <si>
    <t>TOTAL QUADRIMESTRE DE TARDOR</t>
  </si>
  <si>
    <t>TOTAL QUADRIMESTRE DE PRIMAVERA</t>
  </si>
  <si>
    <t>820 EUETIB</t>
  </si>
  <si>
    <t>390 ESAB</t>
  </si>
  <si>
    <t>Diplomatura d'Optica i Optometria</t>
  </si>
  <si>
    <t>Enginyeria Tècnica Agrícola, esp. en Indústries Agràries i Alimentàries</t>
  </si>
  <si>
    <t>Enginyeria Tècnica Agrícola, esp. en Explotacions Agropecuàries</t>
  </si>
  <si>
    <t>Enginyeria Tècnica Agrícola, esp. en Hortofructicultura i Jardineria</t>
  </si>
  <si>
    <t xml:space="preserve">Enginyeria Informàtica </t>
  </si>
  <si>
    <t xml:space="preserve">Enginyeria Tècnica d'Informàtica de Gestió </t>
  </si>
  <si>
    <t>Enginyeria Tècnica d'Informàtica de Sistemes</t>
  </si>
  <si>
    <t xml:space="preserve">Enginyeria Tècnica d'Informàtica de Sistemes </t>
  </si>
  <si>
    <t>1.3.2.9 MATRÍCULA PER CRÈDITS. CENTRES PROPIS</t>
  </si>
  <si>
    <r>
      <t>(1)</t>
    </r>
    <r>
      <rPr>
        <sz val="8"/>
        <color rgb="FF003366"/>
        <rFont val="Arial"/>
        <family val="2"/>
      </rPr>
      <t xml:space="preserve"> Inclou l'estudiantat amb matrícula de PFC</t>
    </r>
  </si>
  <si>
    <r>
      <t>(2)</t>
    </r>
    <r>
      <rPr>
        <sz val="8"/>
        <color rgb="FF003366"/>
        <rFont val="Arial"/>
        <family val="2"/>
      </rPr>
      <t xml:space="preserve"> Estudiantat equivalent a temps complet = crèdits matriculats anuals / crèdits teòrics de la titulació anuals</t>
    </r>
  </si>
  <si>
    <r>
      <t xml:space="preserve">(1) </t>
    </r>
    <r>
      <rPr>
        <sz val="8"/>
        <color rgb="FF003366"/>
        <rFont val="Arial"/>
        <family val="2"/>
      </rPr>
      <t>Inclou l'estudiantat amb matrícula de PFC</t>
    </r>
  </si>
  <si>
    <r>
      <t xml:space="preserve">Matrícula ordinària </t>
    </r>
    <r>
      <rPr>
        <b/>
        <vertAlign val="superscript"/>
        <sz val="10"/>
        <color theme="0"/>
        <rFont val="Arial"/>
        <family val="2"/>
      </rPr>
      <t>(1)</t>
    </r>
  </si>
  <si>
    <r>
      <t xml:space="preserve">EETC </t>
    </r>
    <r>
      <rPr>
        <b/>
        <vertAlign val="superscript"/>
        <sz val="10"/>
        <color theme="0"/>
        <rFont val="Arial"/>
        <family val="2"/>
      </rPr>
      <t>(2)</t>
    </r>
  </si>
  <si>
    <r>
      <t>EETC</t>
    </r>
    <r>
      <rPr>
        <b/>
        <vertAlign val="superscript"/>
        <sz val="10"/>
        <color theme="0"/>
        <rFont val="Arial"/>
        <family val="2"/>
      </rPr>
      <t xml:space="preserve"> (2)</t>
    </r>
  </si>
  <si>
    <t>Eng. Tècn. d'Obres Públiques, especialitat en Construccions Civils</t>
  </si>
  <si>
    <t>Eng. Tècn. d'Obres Públiques, especialitat en Hidrologia</t>
  </si>
  <si>
    <t>Eng. Tècn. d'Obres Públiques, especialitat en Transports i Serveis Urbans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</si>
</sst>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(#,##0.00_);_(\(#,##0.00\);_(&quot;-&quot;_);_(@_)"/>
    <numFmt numFmtId="166" formatCode="_(#,##0_);_(\(#,##0\);_(&quot;-&quot;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8"/>
      <color rgb="FF003366"/>
      <name val="Arial"/>
      <family val="2"/>
    </font>
    <font>
      <vertAlign val="superscript"/>
      <sz val="8"/>
      <color rgb="FF003366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rgb="FF000000"/>
      </patternFill>
    </fill>
  </fills>
  <borders count="3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376091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</borders>
  <cellStyleXfs count="31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2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2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2" fillId="10" borderId="10">
      <alignment horizontal="center" vertical="center"/>
    </xf>
    <xf numFmtId="0" fontId="2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2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9" fontId="1" fillId="0" borderId="0" applyFont="0" applyFill="0" applyBorder="0" applyAlignment="0" applyProtection="0"/>
    <xf numFmtId="0" fontId="1" fillId="0" borderId="0" applyNumberFormat="0" applyProtection="0">
      <alignment horizontal="right"/>
    </xf>
    <xf numFmtId="0" fontId="9" fillId="0" borderId="11" applyAlignment="0">
      <alignment horizontal="center"/>
    </xf>
  </cellStyleXfs>
  <cellXfs count="74">
    <xf numFmtId="0" fontId="0" fillId="0" borderId="0" xfId="0"/>
    <xf numFmtId="0" fontId="10" fillId="6" borderId="0" xfId="0" applyFont="1" applyFill="1"/>
    <xf numFmtId="0" fontId="11" fillId="9" borderId="12" xfId="0" applyFont="1" applyFill="1" applyBorder="1" applyAlignment="1">
      <alignment horizontal="left" vertical="center"/>
    </xf>
    <xf numFmtId="0" fontId="11" fillId="9" borderId="13" xfId="0" applyFont="1" applyFill="1" applyBorder="1" applyAlignment="1">
      <alignment horizontal="left" vertical="center"/>
    </xf>
    <xf numFmtId="0" fontId="10" fillId="6" borderId="0" xfId="0" applyFont="1" applyFill="1" applyAlignment="1">
      <alignment vertical="center" wrapText="1"/>
    </xf>
    <xf numFmtId="4" fontId="12" fillId="11" borderId="0" xfId="0" applyNumberFormat="1" applyFont="1" applyFill="1" applyAlignment="1">
      <alignment horizontal="right"/>
    </xf>
    <xf numFmtId="166" fontId="10" fillId="6" borderId="0" xfId="6" applyNumberFormat="1" applyFont="1" applyFill="1" applyBorder="1"/>
    <xf numFmtId="0" fontId="10" fillId="6" borderId="0" xfId="0" applyFont="1" applyFill="1" applyBorder="1"/>
    <xf numFmtId="0" fontId="13" fillId="6" borderId="0" xfId="0" applyFont="1" applyFill="1"/>
    <xf numFmtId="0" fontId="10" fillId="6" borderId="0" xfId="0" applyFont="1" applyFill="1" applyAlignment="1">
      <alignment vertical="center"/>
    </xf>
    <xf numFmtId="164" fontId="12" fillId="11" borderId="0" xfId="0" applyNumberFormat="1" applyFont="1" applyFill="1" applyAlignment="1">
      <alignment horizontal="right"/>
    </xf>
    <xf numFmtId="0" fontId="10" fillId="6" borderId="22" xfId="5" applyFont="1" applyFill="1" applyBorder="1" applyAlignment="1"/>
    <xf numFmtId="0" fontId="10" fillId="6" borderId="23" xfId="9" applyFont="1" applyFill="1" applyBorder="1"/>
    <xf numFmtId="0" fontId="10" fillId="6" borderId="24" xfId="3" applyFont="1" applyFill="1" applyBorder="1"/>
    <xf numFmtId="0" fontId="10" fillId="6" borderId="25" xfId="8" applyFont="1" applyFill="1" applyBorder="1" applyAlignment="1">
      <alignment vertical="center" wrapText="1"/>
    </xf>
    <xf numFmtId="0" fontId="15" fillId="12" borderId="26" xfId="22" applyFont="1" applyFill="1" applyBorder="1">
      <alignment horizontal="center" vertical="center" wrapText="1"/>
    </xf>
    <xf numFmtId="0" fontId="10" fillId="6" borderId="27" xfId="6" applyFont="1" applyFill="1" applyBorder="1" applyAlignment="1">
      <alignment vertical="center" wrapText="1"/>
    </xf>
    <xf numFmtId="0" fontId="10" fillId="6" borderId="25" xfId="8" applyFont="1" applyFill="1" applyBorder="1"/>
    <xf numFmtId="0" fontId="10" fillId="13" borderId="26" xfId="16" applyNumberFormat="1" applyFont="1" applyFill="1" applyBorder="1">
      <alignment vertical="center"/>
    </xf>
    <xf numFmtId="165" fontId="10" fillId="13" borderId="26" xfId="16" applyNumberFormat="1" applyFont="1" applyFill="1" applyBorder="1">
      <alignment vertical="center"/>
    </xf>
    <xf numFmtId="164" fontId="10" fillId="13" borderId="26" xfId="28" applyNumberFormat="1" applyFont="1" applyFill="1" applyBorder="1" applyAlignment="1">
      <alignment vertical="center"/>
    </xf>
    <xf numFmtId="165" fontId="10" fillId="13" borderId="26" xfId="16" applyNumberFormat="1" applyFont="1" applyFill="1" applyBorder="1" applyAlignment="1">
      <alignment horizontal="right" vertical="center"/>
    </xf>
    <xf numFmtId="166" fontId="10" fillId="13" borderId="26" xfId="16" applyNumberFormat="1" applyFont="1" applyFill="1" applyBorder="1">
      <alignment vertical="center"/>
    </xf>
    <xf numFmtId="166" fontId="10" fillId="6" borderId="27" xfId="6" applyNumberFormat="1" applyFont="1" applyFill="1" applyBorder="1"/>
    <xf numFmtId="0" fontId="10" fillId="14" borderId="26" xfId="17" applyNumberFormat="1" applyFont="1" applyFill="1" applyBorder="1">
      <alignment vertical="center"/>
    </xf>
    <xf numFmtId="165" fontId="10" fillId="14" borderId="26" xfId="17" applyNumberFormat="1" applyFont="1" applyFill="1" applyBorder="1">
      <alignment vertical="center"/>
    </xf>
    <xf numFmtId="164" fontId="10" fillId="14" borderId="26" xfId="28" applyNumberFormat="1" applyFont="1" applyFill="1" applyBorder="1" applyAlignment="1">
      <alignment vertical="center"/>
    </xf>
    <xf numFmtId="166" fontId="10" fillId="14" borderId="26" xfId="17" applyNumberFormat="1" applyFont="1" applyFill="1" applyBorder="1">
      <alignment vertical="center"/>
    </xf>
    <xf numFmtId="165" fontId="10" fillId="14" borderId="26" xfId="17" applyNumberFormat="1" applyFont="1" applyFill="1" applyBorder="1" applyAlignment="1">
      <alignment horizontal="right" vertical="center"/>
    </xf>
    <xf numFmtId="0" fontId="10" fillId="14" borderId="26" xfId="17" applyNumberFormat="1" applyFont="1" applyFill="1" applyBorder="1" applyAlignment="1">
      <alignment vertical="center" wrapText="1"/>
    </xf>
    <xf numFmtId="164" fontId="10" fillId="14" borderId="26" xfId="28" applyNumberFormat="1" applyFont="1" applyFill="1" applyBorder="1" applyAlignment="1">
      <alignment horizontal="right" vertical="center"/>
    </xf>
    <xf numFmtId="164" fontId="10" fillId="13" borderId="26" xfId="28" applyNumberFormat="1" applyFont="1" applyFill="1" applyBorder="1" applyAlignment="1">
      <alignment horizontal="center" vertical="center"/>
    </xf>
    <xf numFmtId="0" fontId="10" fillId="13" borderId="26" xfId="16" applyNumberFormat="1" applyFont="1" applyFill="1" applyBorder="1" applyAlignment="1">
      <alignment vertical="center" wrapText="1"/>
    </xf>
    <xf numFmtId="0" fontId="10" fillId="13" borderId="26" xfId="17" applyNumberFormat="1" applyFont="1" applyFill="1" applyBorder="1">
      <alignment vertical="center"/>
    </xf>
    <xf numFmtId="165" fontId="10" fillId="13" borderId="26" xfId="17" applyNumberFormat="1" applyFont="1" applyFill="1" applyBorder="1">
      <alignment vertical="center"/>
    </xf>
    <xf numFmtId="165" fontId="10" fillId="13" borderId="26" xfId="17" applyNumberFormat="1" applyFont="1" applyFill="1" applyBorder="1" applyAlignment="1">
      <alignment horizontal="right" vertical="center"/>
    </xf>
    <xf numFmtId="166" fontId="10" fillId="13" borderId="26" xfId="17" applyNumberFormat="1" applyFont="1" applyFill="1" applyBorder="1">
      <alignment vertical="center"/>
    </xf>
    <xf numFmtId="0" fontId="13" fillId="6" borderId="25" xfId="8" applyFont="1" applyFill="1" applyBorder="1"/>
    <xf numFmtId="0" fontId="13" fillId="6" borderId="27" xfId="6" applyFont="1" applyFill="1" applyBorder="1"/>
    <xf numFmtId="0" fontId="10" fillId="6" borderId="27" xfId="6" applyFont="1" applyFill="1" applyBorder="1"/>
    <xf numFmtId="0" fontId="10" fillId="6" borderId="28" xfId="4" applyFont="1" applyFill="1" applyBorder="1"/>
    <xf numFmtId="0" fontId="10" fillId="6" borderId="29" xfId="7" applyFont="1" applyFill="1" applyBorder="1" applyAlignment="1">
      <alignment vertical="center"/>
    </xf>
    <xf numFmtId="0" fontId="10" fillId="6" borderId="29" xfId="7" applyFont="1" applyFill="1" applyBorder="1"/>
    <xf numFmtId="0" fontId="10" fillId="6" borderId="30" xfId="2" applyFont="1" applyFill="1" applyBorder="1"/>
    <xf numFmtId="4" fontId="15" fillId="12" borderId="26" xfId="27" applyNumberFormat="1" applyFont="1" applyFill="1" applyBorder="1">
      <alignment vertical="center"/>
    </xf>
    <xf numFmtId="164" fontId="15" fillId="12" borderId="26" xfId="27" applyNumberFormat="1" applyFont="1" applyFill="1" applyBorder="1">
      <alignment vertical="center"/>
    </xf>
    <xf numFmtId="3" fontId="15" fillId="12" borderId="26" xfId="27" applyNumberFormat="1" applyFont="1" applyFill="1" applyBorder="1">
      <alignment vertical="center"/>
    </xf>
    <xf numFmtId="0" fontId="11" fillId="11" borderId="23" xfId="9" applyFont="1" applyFill="1" applyBorder="1" applyAlignment="1">
      <alignment vertical="center"/>
    </xf>
    <xf numFmtId="164" fontId="12" fillId="11" borderId="23" xfId="9" applyNumberFormat="1" applyFont="1" applyFill="1" applyBorder="1" applyAlignment="1">
      <alignment horizontal="right"/>
    </xf>
    <xf numFmtId="3" fontId="15" fillId="12" borderId="26" xfId="27" applyNumberFormat="1" applyFont="1" applyFill="1" applyBorder="1" applyAlignment="1">
      <alignment horizontal="right" vertical="center"/>
    </xf>
    <xf numFmtId="0" fontId="10" fillId="15" borderId="35" xfId="17" applyNumberFormat="1" applyFont="1" applyFill="1" applyBorder="1">
      <alignment vertical="center"/>
    </xf>
    <xf numFmtId="0" fontId="10" fillId="13" borderId="26" xfId="16" applyNumberFormat="1" applyFont="1" applyFill="1" applyBorder="1">
      <alignment vertical="center"/>
    </xf>
    <xf numFmtId="0" fontId="10" fillId="14" borderId="26" xfId="17" applyNumberFormat="1" applyFont="1" applyFill="1" applyBorder="1">
      <alignment vertical="center"/>
    </xf>
    <xf numFmtId="0" fontId="11" fillId="9" borderId="21" xfId="0" applyFont="1" applyFill="1" applyBorder="1" applyAlignment="1">
      <alignment horizontal="left" vertical="center"/>
    </xf>
    <xf numFmtId="0" fontId="11" fillId="9" borderId="0" xfId="0" applyFont="1" applyFill="1" applyBorder="1" applyAlignment="1">
      <alignment horizontal="left" vertical="center"/>
    </xf>
    <xf numFmtId="0" fontId="11" fillId="9" borderId="15" xfId="0" applyFont="1" applyFill="1" applyBorder="1" applyAlignment="1">
      <alignment horizontal="left" vertical="center"/>
    </xf>
    <xf numFmtId="0" fontId="11" fillId="9" borderId="16" xfId="0" applyFont="1" applyFill="1" applyBorder="1" applyAlignment="1">
      <alignment horizontal="left" vertical="center"/>
    </xf>
    <xf numFmtId="0" fontId="11" fillId="9" borderId="17" xfId="0" applyFont="1" applyFill="1" applyBorder="1" applyAlignment="1">
      <alignment horizontal="left" vertical="center"/>
    </xf>
    <xf numFmtId="0" fontId="11" fillId="9" borderId="14" xfId="0" applyFont="1" applyFill="1" applyBorder="1" applyAlignment="1">
      <alignment horizontal="left" vertical="center"/>
    </xf>
    <xf numFmtId="0" fontId="11" fillId="9" borderId="18" xfId="0" applyFont="1" applyFill="1" applyBorder="1" applyAlignment="1">
      <alignment horizontal="left" vertical="center"/>
    </xf>
    <xf numFmtId="0" fontId="15" fillId="12" borderId="26" xfId="27" applyNumberFormat="1" applyFont="1" applyFill="1" applyBorder="1">
      <alignment vertical="center"/>
    </xf>
    <xf numFmtId="0" fontId="10" fillId="13" borderId="26" xfId="17" applyNumberFormat="1" applyFont="1" applyFill="1" applyBorder="1" applyAlignment="1">
      <alignment vertical="center" wrapText="1"/>
    </xf>
    <xf numFmtId="0" fontId="10" fillId="13" borderId="26" xfId="0" applyFont="1" applyFill="1" applyBorder="1" applyAlignment="1">
      <alignment vertical="center" wrapText="1"/>
    </xf>
    <xf numFmtId="0" fontId="10" fillId="14" borderId="26" xfId="17" applyNumberFormat="1" applyFont="1" applyFill="1" applyBorder="1" applyAlignment="1">
      <alignment vertical="center" wrapText="1"/>
    </xf>
    <xf numFmtId="0" fontId="11" fillId="9" borderId="19" xfId="0" applyFont="1" applyFill="1" applyBorder="1" applyAlignment="1">
      <alignment horizontal="left" vertical="center"/>
    </xf>
    <xf numFmtId="0" fontId="11" fillId="9" borderId="20" xfId="0" applyFont="1" applyFill="1" applyBorder="1" applyAlignment="1">
      <alignment horizontal="left" vertical="center"/>
    </xf>
    <xf numFmtId="0" fontId="12" fillId="6" borderId="31" xfId="15" applyFont="1" applyBorder="1" applyAlignment="1">
      <alignment horizontal="left" vertical="center"/>
    </xf>
    <xf numFmtId="0" fontId="12" fillId="6" borderId="33" xfId="15" applyFont="1" applyBorder="1" applyAlignment="1">
      <alignment horizontal="left" vertical="center"/>
    </xf>
    <xf numFmtId="0" fontId="12" fillId="6" borderId="32" xfId="15" applyFont="1" applyBorder="1" applyAlignment="1">
      <alignment horizontal="left" vertical="center"/>
    </xf>
    <xf numFmtId="0" fontId="14" fillId="6" borderId="31" xfId="15" applyFont="1" applyBorder="1" applyAlignment="1">
      <alignment horizontal="left" vertical="center"/>
    </xf>
    <xf numFmtId="0" fontId="14" fillId="6" borderId="33" xfId="15" applyFont="1" applyBorder="1" applyAlignment="1">
      <alignment horizontal="left" vertical="center"/>
    </xf>
    <xf numFmtId="0" fontId="14" fillId="6" borderId="32" xfId="15" applyFont="1" applyBorder="1" applyAlignment="1">
      <alignment horizontal="left" vertical="center"/>
    </xf>
    <xf numFmtId="0" fontId="10" fillId="6" borderId="34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</cellXfs>
  <cellStyles count="3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Porcentaje" xfId="28" builtinId="5"/>
    <cellStyle name="SinEstilo" xfId="29"/>
    <cellStyle name="Total" xfId="3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BE5F1"/>
      <color rgb="FF376091"/>
      <color rgb="FFB8CCE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abSelected="1" topLeftCell="A76" zoomScaleNormal="100" workbookViewId="0">
      <selection activeCell="N152" sqref="N152"/>
    </sheetView>
  </sheetViews>
  <sheetFormatPr baseColWidth="10" defaultColWidth="11.44140625" defaultRowHeight="13.2" x14ac:dyDescent="0.25"/>
  <cols>
    <col min="1" max="1" width="1" style="1" customWidth="1"/>
    <col min="2" max="2" width="1.33203125" style="1" customWidth="1"/>
    <col min="3" max="3" width="15.5546875" style="1" customWidth="1"/>
    <col min="4" max="4" width="63.88671875" style="1" bestFit="1" customWidth="1"/>
    <col min="5" max="5" width="11.44140625" style="1" bestFit="1" customWidth="1"/>
    <col min="6" max="6" width="10.33203125" style="1" bestFit="1" customWidth="1"/>
    <col min="7" max="7" width="11.33203125" style="1" bestFit="1" customWidth="1"/>
    <col min="8" max="8" width="9.44140625" style="1" bestFit="1" customWidth="1"/>
    <col min="9" max="9" width="11.6640625" style="1" customWidth="1"/>
    <col min="10" max="10" width="10.109375" style="1" customWidth="1"/>
    <col min="11" max="11" width="10" style="1" customWidth="1"/>
    <col min="12" max="12" width="11.88671875" style="1" customWidth="1"/>
    <col min="13" max="13" width="11.44140625" style="1" customWidth="1"/>
    <col min="14" max="14" width="8.6640625" style="1" customWidth="1"/>
    <col min="15" max="15" width="0.6640625" style="1" customWidth="1"/>
    <col min="16" max="16" width="0.88671875" style="1" customWidth="1"/>
    <col min="17" max="16384" width="11.44140625" style="1"/>
  </cols>
  <sheetData>
    <row r="1" spans="1:16" ht="13.8" thickBot="1" x14ac:dyDescent="0.3">
      <c r="B1" s="55" t="s">
        <v>0</v>
      </c>
      <c r="C1" s="56"/>
      <c r="D1" s="56"/>
    </row>
    <row r="2" spans="1:16" x14ac:dyDescent="0.25">
      <c r="B2" s="57" t="s">
        <v>86</v>
      </c>
      <c r="C2" s="58"/>
      <c r="D2" s="59"/>
    </row>
    <row r="3" spans="1:16" ht="13.8" thickBot="1" x14ac:dyDescent="0.3">
      <c r="C3" s="2"/>
      <c r="D3" s="3"/>
    </row>
    <row r="4" spans="1:16" ht="13.8" thickBot="1" x14ac:dyDescent="0.3">
      <c r="C4" s="64"/>
      <c r="D4" s="65"/>
    </row>
    <row r="5" spans="1:16" ht="13.8" thickBot="1" x14ac:dyDescent="0.3">
      <c r="C5" s="64" t="s">
        <v>1</v>
      </c>
      <c r="D5" s="65"/>
    </row>
    <row r="7" spans="1:16" ht="3.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6" ht="62.25" customHeight="1" x14ac:dyDescent="0.25">
      <c r="A8" s="4"/>
      <c r="B8" s="14"/>
      <c r="C8" s="15" t="s">
        <v>2</v>
      </c>
      <c r="D8" s="15" t="s">
        <v>3</v>
      </c>
      <c r="E8" s="15" t="s">
        <v>90</v>
      </c>
      <c r="F8" s="15" t="s">
        <v>4</v>
      </c>
      <c r="G8" s="15" t="s">
        <v>5</v>
      </c>
      <c r="H8" s="15" t="s">
        <v>6</v>
      </c>
      <c r="I8" s="15" t="s">
        <v>7</v>
      </c>
      <c r="J8" s="15" t="s">
        <v>8</v>
      </c>
      <c r="K8" s="15" t="s">
        <v>9</v>
      </c>
      <c r="L8" s="15" t="s">
        <v>10</v>
      </c>
      <c r="M8" s="15" t="s">
        <v>11</v>
      </c>
      <c r="N8" s="15" t="s">
        <v>91</v>
      </c>
      <c r="O8" s="16"/>
      <c r="P8" s="4"/>
    </row>
    <row r="9" spans="1:16" ht="20.100000000000001" customHeight="1" x14ac:dyDescent="0.25">
      <c r="B9" s="17"/>
      <c r="C9" s="51" t="s">
        <v>12</v>
      </c>
      <c r="D9" s="18" t="s">
        <v>13</v>
      </c>
      <c r="E9" s="19">
        <f>SUM(F9:I9)</f>
        <v>5988.5</v>
      </c>
      <c r="F9" s="19">
        <v>4946</v>
      </c>
      <c r="G9" s="19">
        <v>847.5</v>
      </c>
      <c r="H9" s="19">
        <v>112.5</v>
      </c>
      <c r="I9" s="19">
        <v>82.5</v>
      </c>
      <c r="J9" s="20">
        <f>SUM(G9:I9)/E9</f>
        <v>0.17408366034900224</v>
      </c>
      <c r="K9" s="21">
        <v>7.5</v>
      </c>
      <c r="L9" s="19">
        <v>75</v>
      </c>
      <c r="M9" s="19">
        <v>708.5</v>
      </c>
      <c r="N9" s="22">
        <v>196</v>
      </c>
      <c r="O9" s="23"/>
    </row>
    <row r="10" spans="1:16" ht="20.100000000000001" customHeight="1" x14ac:dyDescent="0.25">
      <c r="B10" s="17"/>
      <c r="C10" s="51"/>
      <c r="D10" s="18" t="s">
        <v>14</v>
      </c>
      <c r="E10" s="19">
        <f t="shared" ref="E10:E64" si="0">SUM(F10:I10)</f>
        <v>1344</v>
      </c>
      <c r="F10" s="19">
        <v>1134</v>
      </c>
      <c r="G10" s="19">
        <v>105</v>
      </c>
      <c r="H10" s="19">
        <v>45</v>
      </c>
      <c r="I10" s="19">
        <v>60</v>
      </c>
      <c r="J10" s="20">
        <f t="shared" ref="J10:J73" si="1">SUM(G10:I10)/E10</f>
        <v>0.15625</v>
      </c>
      <c r="K10" s="21">
        <v>0</v>
      </c>
      <c r="L10" s="19">
        <v>39</v>
      </c>
      <c r="M10" s="19">
        <v>96</v>
      </c>
      <c r="N10" s="22">
        <v>34</v>
      </c>
      <c r="O10" s="23"/>
    </row>
    <row r="11" spans="1:16" ht="20.100000000000001" customHeight="1" x14ac:dyDescent="0.25">
      <c r="B11" s="17"/>
      <c r="C11" s="51"/>
      <c r="D11" s="18" t="s">
        <v>15</v>
      </c>
      <c r="E11" s="19">
        <f t="shared" si="0"/>
        <v>843</v>
      </c>
      <c r="F11" s="19">
        <v>687</v>
      </c>
      <c r="G11" s="19">
        <v>81</v>
      </c>
      <c r="H11" s="19">
        <v>13.5</v>
      </c>
      <c r="I11" s="19">
        <v>61.5</v>
      </c>
      <c r="J11" s="20">
        <f t="shared" si="1"/>
        <v>0.18505338078291814</v>
      </c>
      <c r="K11" s="21">
        <v>0</v>
      </c>
      <c r="L11" s="19">
        <v>111</v>
      </c>
      <c r="M11" s="19">
        <v>67</v>
      </c>
      <c r="N11" s="22">
        <v>22</v>
      </c>
      <c r="O11" s="23"/>
    </row>
    <row r="12" spans="1:16" ht="20.100000000000001" customHeight="1" x14ac:dyDescent="0.25">
      <c r="B12" s="17"/>
      <c r="C12" s="24" t="s">
        <v>16</v>
      </c>
      <c r="D12" s="24" t="s">
        <v>17</v>
      </c>
      <c r="E12" s="25">
        <f t="shared" si="0"/>
        <v>74470</v>
      </c>
      <c r="F12" s="25">
        <v>58243</v>
      </c>
      <c r="G12" s="25">
        <v>10221</v>
      </c>
      <c r="H12" s="25">
        <v>3967.5</v>
      </c>
      <c r="I12" s="25">
        <v>2038.5</v>
      </c>
      <c r="J12" s="26">
        <f t="shared" si="1"/>
        <v>0.2178998254330603</v>
      </c>
      <c r="K12" s="25">
        <v>1536</v>
      </c>
      <c r="L12" s="25">
        <v>3042</v>
      </c>
      <c r="M12" s="25">
        <v>11352.5</v>
      </c>
      <c r="N12" s="27">
        <v>1898</v>
      </c>
      <c r="O12" s="23"/>
    </row>
    <row r="13" spans="1:16" ht="20.100000000000001" customHeight="1" x14ac:dyDescent="0.25">
      <c r="B13" s="17"/>
      <c r="C13" s="51" t="s">
        <v>73</v>
      </c>
      <c r="D13" s="18" t="s">
        <v>18</v>
      </c>
      <c r="E13" s="19">
        <f t="shared" si="0"/>
        <v>40450.5</v>
      </c>
      <c r="F13" s="19">
        <v>30693.5</v>
      </c>
      <c r="G13" s="19">
        <v>5548</v>
      </c>
      <c r="H13" s="19">
        <v>2560.5</v>
      </c>
      <c r="I13" s="19">
        <v>1648.5</v>
      </c>
      <c r="J13" s="20">
        <f t="shared" si="1"/>
        <v>0.24120839050197154</v>
      </c>
      <c r="K13" s="19">
        <v>436.5</v>
      </c>
      <c r="L13" s="19">
        <v>60</v>
      </c>
      <c r="M13" s="19">
        <v>2021.5</v>
      </c>
      <c r="N13" s="22">
        <v>1044</v>
      </c>
      <c r="O13" s="23"/>
    </row>
    <row r="14" spans="1:16" ht="20.100000000000001" customHeight="1" x14ac:dyDescent="0.25">
      <c r="B14" s="17"/>
      <c r="C14" s="51"/>
      <c r="D14" s="18" t="s">
        <v>19</v>
      </c>
      <c r="E14" s="19">
        <f t="shared" si="0"/>
        <v>1676.5</v>
      </c>
      <c r="F14" s="19">
        <v>1564</v>
      </c>
      <c r="G14" s="19">
        <v>76.5</v>
      </c>
      <c r="H14" s="19">
        <v>15</v>
      </c>
      <c r="I14" s="19">
        <v>21</v>
      </c>
      <c r="J14" s="20">
        <f t="shared" si="1"/>
        <v>6.7104085893229942E-2</v>
      </c>
      <c r="K14" s="21" t="s">
        <v>68</v>
      </c>
      <c r="L14" s="19">
        <v>27</v>
      </c>
      <c r="M14" s="19">
        <v>134</v>
      </c>
      <c r="N14" s="22">
        <v>43</v>
      </c>
      <c r="O14" s="23"/>
    </row>
    <row r="15" spans="1:16" ht="20.100000000000001" customHeight="1" x14ac:dyDescent="0.25">
      <c r="B15" s="17"/>
      <c r="C15" s="51"/>
      <c r="D15" s="18" t="s">
        <v>20</v>
      </c>
      <c r="E15" s="19">
        <f t="shared" si="0"/>
        <v>8788.5</v>
      </c>
      <c r="F15" s="19">
        <v>7288.5</v>
      </c>
      <c r="G15" s="19">
        <v>1174.5</v>
      </c>
      <c r="H15" s="19">
        <v>232.5</v>
      </c>
      <c r="I15" s="19">
        <v>93</v>
      </c>
      <c r="J15" s="20">
        <f t="shared" si="1"/>
        <v>0.17067759003242874</v>
      </c>
      <c r="K15" s="19">
        <v>246</v>
      </c>
      <c r="L15" s="19">
        <v>43.5</v>
      </c>
      <c r="M15" s="19">
        <v>559.5</v>
      </c>
      <c r="N15" s="22">
        <v>227</v>
      </c>
      <c r="O15" s="23"/>
    </row>
    <row r="16" spans="1:16" ht="20.100000000000001" customHeight="1" x14ac:dyDescent="0.25">
      <c r="B16" s="17"/>
      <c r="C16" s="51"/>
      <c r="D16" s="18" t="s">
        <v>21</v>
      </c>
      <c r="E16" s="19">
        <f t="shared" si="0"/>
        <v>14375</v>
      </c>
      <c r="F16" s="19">
        <v>11223.5</v>
      </c>
      <c r="G16" s="19">
        <v>2551.5</v>
      </c>
      <c r="H16" s="19">
        <v>507</v>
      </c>
      <c r="I16" s="21">
        <v>93</v>
      </c>
      <c r="J16" s="20">
        <f t="shared" si="1"/>
        <v>0.21923478260869564</v>
      </c>
      <c r="K16" s="21" t="s">
        <v>68</v>
      </c>
      <c r="L16" s="19">
        <v>66</v>
      </c>
      <c r="M16" s="19">
        <v>891</v>
      </c>
      <c r="N16" s="22">
        <v>376</v>
      </c>
      <c r="O16" s="23"/>
    </row>
    <row r="17" spans="2:16" ht="20.100000000000001" customHeight="1" x14ac:dyDescent="0.25">
      <c r="B17" s="17"/>
      <c r="C17" s="52" t="s">
        <v>22</v>
      </c>
      <c r="D17" s="24" t="s">
        <v>23</v>
      </c>
      <c r="E17" s="25">
        <f t="shared" si="0"/>
        <v>42886.5</v>
      </c>
      <c r="F17" s="25">
        <v>35412</v>
      </c>
      <c r="G17" s="25">
        <v>4692</v>
      </c>
      <c r="H17" s="25">
        <v>1972.5</v>
      </c>
      <c r="I17" s="25">
        <v>810</v>
      </c>
      <c r="J17" s="26">
        <f t="shared" si="1"/>
        <v>0.1742856143541674</v>
      </c>
      <c r="K17" s="25">
        <v>420</v>
      </c>
      <c r="L17" s="25">
        <v>321</v>
      </c>
      <c r="M17" s="25">
        <v>3396</v>
      </c>
      <c r="N17" s="27">
        <v>1084</v>
      </c>
      <c r="O17" s="23"/>
    </row>
    <row r="18" spans="2:16" ht="20.100000000000001" customHeight="1" x14ac:dyDescent="0.25">
      <c r="B18" s="17"/>
      <c r="C18" s="52"/>
      <c r="D18" s="24" t="s">
        <v>24</v>
      </c>
      <c r="E18" s="25">
        <f t="shared" si="0"/>
        <v>2747.5</v>
      </c>
      <c r="F18" s="25">
        <v>2216.5</v>
      </c>
      <c r="G18" s="25">
        <v>279</v>
      </c>
      <c r="H18" s="25">
        <v>135</v>
      </c>
      <c r="I18" s="25">
        <v>117</v>
      </c>
      <c r="J18" s="26">
        <f t="shared" si="1"/>
        <v>0.1932666060054595</v>
      </c>
      <c r="K18" s="25">
        <v>12</v>
      </c>
      <c r="L18" s="25">
        <v>306</v>
      </c>
      <c r="M18" s="25">
        <v>275</v>
      </c>
      <c r="N18" s="27">
        <v>69</v>
      </c>
      <c r="O18" s="23"/>
    </row>
    <row r="19" spans="2:16" ht="20.100000000000001" customHeight="1" x14ac:dyDescent="0.25">
      <c r="B19" s="17"/>
      <c r="C19" s="51" t="s">
        <v>25</v>
      </c>
      <c r="D19" s="18" t="s">
        <v>18</v>
      </c>
      <c r="E19" s="19">
        <f t="shared" si="0"/>
        <v>85506</v>
      </c>
      <c r="F19" s="19">
        <v>70159.5</v>
      </c>
      <c r="G19" s="19">
        <v>9415.5</v>
      </c>
      <c r="H19" s="19">
        <v>3532.5</v>
      </c>
      <c r="I19" s="19">
        <v>2398.5</v>
      </c>
      <c r="J19" s="20">
        <f t="shared" si="1"/>
        <v>0.17947863307838047</v>
      </c>
      <c r="K19" s="19">
        <v>889</v>
      </c>
      <c r="L19" s="19">
        <v>2268</v>
      </c>
      <c r="M19" s="19">
        <v>7065</v>
      </c>
      <c r="N19" s="22">
        <v>2188</v>
      </c>
      <c r="O19" s="23"/>
    </row>
    <row r="20" spans="2:16" ht="20.100000000000001" customHeight="1" x14ac:dyDescent="0.25">
      <c r="B20" s="17"/>
      <c r="C20" s="51"/>
      <c r="D20" s="18" t="s">
        <v>20</v>
      </c>
      <c r="E20" s="19">
        <f t="shared" si="0"/>
        <v>3595.5</v>
      </c>
      <c r="F20" s="19">
        <v>3151.5</v>
      </c>
      <c r="G20" s="19">
        <v>321</v>
      </c>
      <c r="H20" s="19">
        <v>61.5</v>
      </c>
      <c r="I20" s="19">
        <v>61.5</v>
      </c>
      <c r="J20" s="20">
        <f t="shared" si="1"/>
        <v>0.12348769294952024</v>
      </c>
      <c r="K20" s="19">
        <v>0</v>
      </c>
      <c r="L20" s="19">
        <v>124.5</v>
      </c>
      <c r="M20" s="19">
        <v>240.5</v>
      </c>
      <c r="N20" s="22">
        <v>85</v>
      </c>
      <c r="O20" s="23"/>
    </row>
    <row r="21" spans="2:16" ht="20.100000000000001" customHeight="1" x14ac:dyDescent="0.25">
      <c r="B21" s="17"/>
      <c r="C21" s="51"/>
      <c r="D21" s="18" t="s">
        <v>26</v>
      </c>
      <c r="E21" s="19">
        <f t="shared" si="0"/>
        <v>12183</v>
      </c>
      <c r="F21" s="19">
        <v>9904.5</v>
      </c>
      <c r="G21" s="19">
        <v>1465.5</v>
      </c>
      <c r="H21" s="19">
        <v>570</v>
      </c>
      <c r="I21" s="19">
        <v>243</v>
      </c>
      <c r="J21" s="20">
        <f t="shared" si="1"/>
        <v>0.18702290076335878</v>
      </c>
      <c r="K21" s="19">
        <v>0</v>
      </c>
      <c r="L21" s="19">
        <v>145.5</v>
      </c>
      <c r="M21" s="19">
        <v>709</v>
      </c>
      <c r="N21" s="22">
        <v>334</v>
      </c>
      <c r="O21" s="23"/>
    </row>
    <row r="22" spans="2:16" ht="20.100000000000001" customHeight="1" x14ac:dyDescent="0.25">
      <c r="B22" s="17"/>
      <c r="C22" s="51"/>
      <c r="D22" s="18" t="s">
        <v>27</v>
      </c>
      <c r="E22" s="19">
        <f t="shared" si="0"/>
        <v>1003.5</v>
      </c>
      <c r="F22" s="19">
        <v>829.5</v>
      </c>
      <c r="G22" s="19">
        <v>81</v>
      </c>
      <c r="H22" s="19">
        <v>78</v>
      </c>
      <c r="I22" s="19">
        <v>15</v>
      </c>
      <c r="J22" s="20">
        <f t="shared" si="1"/>
        <v>0.17339312406576982</v>
      </c>
      <c r="K22" s="19">
        <v>91.5</v>
      </c>
      <c r="L22" s="19">
        <v>6</v>
      </c>
      <c r="M22" s="19">
        <v>264</v>
      </c>
      <c r="N22" s="22">
        <v>25</v>
      </c>
      <c r="O22" s="23"/>
    </row>
    <row r="23" spans="2:16" ht="20.100000000000001" customHeight="1" x14ac:dyDescent="0.25">
      <c r="B23" s="17"/>
      <c r="C23" s="52" t="s">
        <v>28</v>
      </c>
      <c r="D23" s="24" t="s">
        <v>29</v>
      </c>
      <c r="E23" s="25">
        <f t="shared" si="0"/>
        <v>48591.5</v>
      </c>
      <c r="F23" s="25">
        <v>39705.5</v>
      </c>
      <c r="G23" s="25">
        <v>7326</v>
      </c>
      <c r="H23" s="25">
        <v>757.5</v>
      </c>
      <c r="I23" s="25">
        <v>802.5</v>
      </c>
      <c r="J23" s="26">
        <f t="shared" si="1"/>
        <v>0.1828714898696274</v>
      </c>
      <c r="K23" s="25">
        <v>66</v>
      </c>
      <c r="L23" s="25">
        <v>646.5</v>
      </c>
      <c r="M23" s="25">
        <v>4714.5</v>
      </c>
      <c r="N23" s="27">
        <v>693</v>
      </c>
      <c r="O23" s="23"/>
      <c r="P23" s="5"/>
    </row>
    <row r="24" spans="2:16" ht="20.100000000000001" customHeight="1" x14ac:dyDescent="0.25">
      <c r="B24" s="17"/>
      <c r="C24" s="52"/>
      <c r="D24" s="50" t="s">
        <v>93</v>
      </c>
      <c r="E24" s="25">
        <v>28031.5</v>
      </c>
      <c r="F24" s="25">
        <v>21298</v>
      </c>
      <c r="G24" s="25">
        <v>4543.5</v>
      </c>
      <c r="H24" s="25">
        <v>940.5</v>
      </c>
      <c r="I24" s="25">
        <v>1249.5</v>
      </c>
      <c r="J24" s="26">
        <f t="shared" si="1"/>
        <v>0.24021190446462015</v>
      </c>
      <c r="K24" s="25">
        <v>4.5</v>
      </c>
      <c r="L24" s="25">
        <v>1045.5</v>
      </c>
      <c r="M24" s="25">
        <v>1257.5</v>
      </c>
      <c r="N24" s="27">
        <v>520</v>
      </c>
      <c r="O24" s="23"/>
      <c r="P24" s="5"/>
    </row>
    <row r="25" spans="2:16" ht="20.100000000000001" customHeight="1" x14ac:dyDescent="0.25">
      <c r="B25" s="17"/>
      <c r="C25" s="52"/>
      <c r="D25" s="50" t="s">
        <v>94</v>
      </c>
      <c r="E25" s="25">
        <v>2521.5</v>
      </c>
      <c r="F25" s="25">
        <v>1863</v>
      </c>
      <c r="G25" s="25">
        <v>306</v>
      </c>
      <c r="H25" s="25">
        <v>156</v>
      </c>
      <c r="I25" s="25">
        <v>196.5</v>
      </c>
      <c r="J25" s="26">
        <f t="shared" si="1"/>
        <v>0.26115407495538367</v>
      </c>
      <c r="K25" s="25">
        <v>0</v>
      </c>
      <c r="L25" s="25">
        <v>145.5</v>
      </c>
      <c r="M25" s="25">
        <v>190.5</v>
      </c>
      <c r="N25" s="27">
        <v>44</v>
      </c>
      <c r="O25" s="23"/>
      <c r="P25" s="5"/>
    </row>
    <row r="26" spans="2:16" ht="20.100000000000001" customHeight="1" x14ac:dyDescent="0.25">
      <c r="B26" s="17"/>
      <c r="C26" s="52"/>
      <c r="D26" s="50" t="s">
        <v>95</v>
      </c>
      <c r="E26" s="25">
        <v>2371.5</v>
      </c>
      <c r="F26" s="25">
        <v>1584</v>
      </c>
      <c r="G26" s="25">
        <v>220.5</v>
      </c>
      <c r="H26" s="25">
        <v>202.5</v>
      </c>
      <c r="I26" s="25">
        <v>364.5</v>
      </c>
      <c r="J26" s="26">
        <f t="shared" si="1"/>
        <v>0.33206831119544594</v>
      </c>
      <c r="K26" s="25">
        <v>0</v>
      </c>
      <c r="L26" s="25">
        <v>121.5</v>
      </c>
      <c r="M26" s="25">
        <v>169.5</v>
      </c>
      <c r="N26" s="27">
        <v>42</v>
      </c>
      <c r="O26" s="23"/>
      <c r="P26" s="5"/>
    </row>
    <row r="27" spans="2:16" ht="20.100000000000001" customHeight="1" x14ac:dyDescent="0.25">
      <c r="B27" s="17"/>
      <c r="C27" s="52"/>
      <c r="D27" s="24" t="s">
        <v>30</v>
      </c>
      <c r="E27" s="25">
        <f t="shared" si="0"/>
        <v>7200</v>
      </c>
      <c r="F27" s="25">
        <v>5409</v>
      </c>
      <c r="G27" s="25">
        <v>1237.5</v>
      </c>
      <c r="H27" s="25">
        <v>258</v>
      </c>
      <c r="I27" s="25">
        <v>295.5</v>
      </c>
      <c r="J27" s="26">
        <f t="shared" si="1"/>
        <v>0.24875</v>
      </c>
      <c r="K27" s="28">
        <v>0</v>
      </c>
      <c r="L27" s="25">
        <v>30</v>
      </c>
      <c r="M27" s="25">
        <v>484.5</v>
      </c>
      <c r="N27" s="27">
        <v>146</v>
      </c>
      <c r="O27" s="23"/>
      <c r="P27" s="5"/>
    </row>
    <row r="28" spans="2:16" ht="20.100000000000001" customHeight="1" x14ac:dyDescent="0.25">
      <c r="B28" s="17"/>
      <c r="C28" s="51" t="s">
        <v>31</v>
      </c>
      <c r="D28" s="18" t="s">
        <v>82</v>
      </c>
      <c r="E28" s="19">
        <f t="shared" si="0"/>
        <v>46087</v>
      </c>
      <c r="F28" s="19">
        <v>36598</v>
      </c>
      <c r="G28" s="19">
        <v>5584.5</v>
      </c>
      <c r="H28" s="19">
        <v>2598</v>
      </c>
      <c r="I28" s="19">
        <v>1306.5</v>
      </c>
      <c r="J28" s="20">
        <f t="shared" si="1"/>
        <v>0.20589320198754529</v>
      </c>
      <c r="K28" s="21">
        <v>567</v>
      </c>
      <c r="L28" s="19">
        <v>261</v>
      </c>
      <c r="M28" s="19">
        <v>2685</v>
      </c>
      <c r="N28" s="22">
        <v>1158</v>
      </c>
      <c r="O28" s="23"/>
    </row>
    <row r="29" spans="2:16" ht="20.100000000000001" customHeight="1" x14ac:dyDescent="0.25">
      <c r="B29" s="17"/>
      <c r="C29" s="51"/>
      <c r="D29" s="18" t="s">
        <v>83</v>
      </c>
      <c r="E29" s="19">
        <f t="shared" si="0"/>
        <v>8836</v>
      </c>
      <c r="F29" s="19">
        <v>6400</v>
      </c>
      <c r="G29" s="19">
        <v>1476</v>
      </c>
      <c r="H29" s="19">
        <v>576</v>
      </c>
      <c r="I29" s="19">
        <v>384</v>
      </c>
      <c r="J29" s="20">
        <f t="shared" si="1"/>
        <v>0.27569035762788591</v>
      </c>
      <c r="K29" s="21">
        <v>9</v>
      </c>
      <c r="L29" s="21">
        <v>52.5</v>
      </c>
      <c r="M29" s="21">
        <v>700</v>
      </c>
      <c r="N29" s="22">
        <v>216</v>
      </c>
      <c r="O29" s="23"/>
    </row>
    <row r="30" spans="2:16" ht="20.100000000000001" customHeight="1" x14ac:dyDescent="0.25">
      <c r="B30" s="17"/>
      <c r="C30" s="51"/>
      <c r="D30" s="18" t="s">
        <v>84</v>
      </c>
      <c r="E30" s="19">
        <f t="shared" si="0"/>
        <v>9443.5</v>
      </c>
      <c r="F30" s="19">
        <v>7166.5</v>
      </c>
      <c r="G30" s="19">
        <v>1365</v>
      </c>
      <c r="H30" s="19">
        <v>561</v>
      </c>
      <c r="I30" s="19">
        <v>351</v>
      </c>
      <c r="J30" s="20">
        <f t="shared" si="1"/>
        <v>0.24111822947000583</v>
      </c>
      <c r="K30" s="21">
        <v>171</v>
      </c>
      <c r="L30" s="21">
        <v>181.5</v>
      </c>
      <c r="M30" s="21">
        <v>438.5</v>
      </c>
      <c r="N30" s="22">
        <v>235</v>
      </c>
      <c r="O30" s="23"/>
    </row>
    <row r="31" spans="2:16" ht="20.100000000000001" customHeight="1" x14ac:dyDescent="0.25">
      <c r="B31" s="17"/>
      <c r="C31" s="52" t="s">
        <v>32</v>
      </c>
      <c r="D31" s="24" t="s">
        <v>33</v>
      </c>
      <c r="E31" s="25">
        <f t="shared" si="0"/>
        <v>2323.5</v>
      </c>
      <c r="F31" s="25">
        <v>1647</v>
      </c>
      <c r="G31" s="25">
        <v>297</v>
      </c>
      <c r="H31" s="25">
        <v>184.5</v>
      </c>
      <c r="I31" s="25">
        <v>195</v>
      </c>
      <c r="J31" s="26">
        <f t="shared" si="1"/>
        <v>0.29115558424790189</v>
      </c>
      <c r="K31" s="28">
        <v>0</v>
      </c>
      <c r="L31" s="25">
        <v>697.5</v>
      </c>
      <c r="M31" s="25">
        <v>30.25</v>
      </c>
      <c r="N31" s="27">
        <v>53</v>
      </c>
      <c r="O31" s="23"/>
    </row>
    <row r="32" spans="2:16" ht="20.100000000000001" customHeight="1" x14ac:dyDescent="0.25">
      <c r="B32" s="17"/>
      <c r="C32" s="52"/>
      <c r="D32" s="24" t="s">
        <v>34</v>
      </c>
      <c r="E32" s="25">
        <f t="shared" si="0"/>
        <v>3873</v>
      </c>
      <c r="F32" s="25">
        <v>3297</v>
      </c>
      <c r="G32" s="25">
        <v>394.5</v>
      </c>
      <c r="H32" s="25">
        <v>118.5</v>
      </c>
      <c r="I32" s="25">
        <v>63</v>
      </c>
      <c r="J32" s="26">
        <f t="shared" si="1"/>
        <v>0.14872192099147946</v>
      </c>
      <c r="K32" s="25">
        <v>133.5</v>
      </c>
      <c r="L32" s="25">
        <v>39</v>
      </c>
      <c r="M32" s="25">
        <v>433</v>
      </c>
      <c r="N32" s="27">
        <v>104</v>
      </c>
      <c r="O32" s="23"/>
    </row>
    <row r="33" spans="2:15" ht="20.100000000000001" customHeight="1" x14ac:dyDescent="0.25">
      <c r="B33" s="17"/>
      <c r="C33" s="52"/>
      <c r="D33" s="24" t="s">
        <v>35</v>
      </c>
      <c r="E33" s="25">
        <f t="shared" si="0"/>
        <v>1828.5</v>
      </c>
      <c r="F33" s="25">
        <v>1464</v>
      </c>
      <c r="G33" s="25">
        <v>234</v>
      </c>
      <c r="H33" s="25">
        <v>64.5</v>
      </c>
      <c r="I33" s="25">
        <v>66</v>
      </c>
      <c r="J33" s="26">
        <f t="shared" si="1"/>
        <v>0.19934372436423298</v>
      </c>
      <c r="K33" s="28">
        <v>0</v>
      </c>
      <c r="L33" s="25">
        <v>13.5</v>
      </c>
      <c r="M33" s="25">
        <v>144</v>
      </c>
      <c r="N33" s="27">
        <v>40</v>
      </c>
      <c r="O33" s="23"/>
    </row>
    <row r="34" spans="2:15" ht="20.100000000000001" customHeight="1" x14ac:dyDescent="0.25">
      <c r="B34" s="17"/>
      <c r="C34" s="52"/>
      <c r="D34" s="24" t="s">
        <v>36</v>
      </c>
      <c r="E34" s="25">
        <f t="shared" si="0"/>
        <v>435</v>
      </c>
      <c r="F34" s="25">
        <v>418.5</v>
      </c>
      <c r="G34" s="25">
        <v>12</v>
      </c>
      <c r="H34" s="25">
        <v>4.5</v>
      </c>
      <c r="I34" s="25">
        <v>0</v>
      </c>
      <c r="J34" s="26">
        <f t="shared" si="1"/>
        <v>3.793103448275862E-2</v>
      </c>
      <c r="K34" s="25">
        <v>0</v>
      </c>
      <c r="L34" s="28">
        <v>0</v>
      </c>
      <c r="M34" s="28">
        <v>19.5</v>
      </c>
      <c r="N34" s="27">
        <v>12</v>
      </c>
      <c r="O34" s="23"/>
    </row>
    <row r="35" spans="2:15" ht="20.100000000000001" customHeight="1" x14ac:dyDescent="0.25">
      <c r="B35" s="17"/>
      <c r="C35" s="52"/>
      <c r="D35" s="24" t="s">
        <v>37</v>
      </c>
      <c r="E35" s="25">
        <f t="shared" si="0"/>
        <v>7791</v>
      </c>
      <c r="F35" s="25">
        <v>5152.5</v>
      </c>
      <c r="G35" s="25">
        <v>1434</v>
      </c>
      <c r="H35" s="25">
        <v>748.5</v>
      </c>
      <c r="I35" s="25">
        <v>456</v>
      </c>
      <c r="J35" s="26">
        <f t="shared" si="1"/>
        <v>0.33865999229880633</v>
      </c>
      <c r="K35" s="28">
        <v>0</v>
      </c>
      <c r="L35" s="25">
        <v>1176</v>
      </c>
      <c r="M35" s="25">
        <v>107</v>
      </c>
      <c r="N35" s="27">
        <v>177</v>
      </c>
      <c r="O35" s="23"/>
    </row>
    <row r="36" spans="2:15" ht="20.100000000000001" customHeight="1" x14ac:dyDescent="0.25">
      <c r="B36" s="17"/>
      <c r="C36" s="18" t="s">
        <v>38</v>
      </c>
      <c r="D36" s="18" t="s">
        <v>17</v>
      </c>
      <c r="E36" s="19">
        <f t="shared" si="0"/>
        <v>26914.5</v>
      </c>
      <c r="F36" s="19">
        <v>22677</v>
      </c>
      <c r="G36" s="19">
        <v>2863</v>
      </c>
      <c r="H36" s="19">
        <v>782</v>
      </c>
      <c r="I36" s="19">
        <v>592.5</v>
      </c>
      <c r="J36" s="20">
        <f t="shared" si="1"/>
        <v>0.15744301398874214</v>
      </c>
      <c r="K36" s="19">
        <v>877</v>
      </c>
      <c r="L36" s="19">
        <v>3565.5</v>
      </c>
      <c r="M36" s="19">
        <v>4997</v>
      </c>
      <c r="N36" s="22">
        <v>696</v>
      </c>
      <c r="O36" s="23"/>
    </row>
    <row r="37" spans="2:15" ht="20.100000000000001" customHeight="1" x14ac:dyDescent="0.25">
      <c r="B37" s="17"/>
      <c r="C37" s="52" t="s">
        <v>39</v>
      </c>
      <c r="D37" s="24" t="s">
        <v>40</v>
      </c>
      <c r="E37" s="25">
        <f t="shared" si="0"/>
        <v>10429.25</v>
      </c>
      <c r="F37" s="25">
        <v>8573.25</v>
      </c>
      <c r="G37" s="25">
        <v>1221.5</v>
      </c>
      <c r="H37" s="25">
        <v>442.5</v>
      </c>
      <c r="I37" s="25">
        <v>192</v>
      </c>
      <c r="J37" s="26">
        <f t="shared" si="1"/>
        <v>0.17796102308411438</v>
      </c>
      <c r="K37" s="25" t="s">
        <v>68</v>
      </c>
      <c r="L37" s="25">
        <v>253.5</v>
      </c>
      <c r="M37" s="25">
        <v>1294</v>
      </c>
      <c r="N37" s="27">
        <v>262</v>
      </c>
      <c r="O37" s="23"/>
    </row>
    <row r="38" spans="2:15" ht="20.100000000000001" customHeight="1" x14ac:dyDescent="0.25">
      <c r="B38" s="17"/>
      <c r="C38" s="52"/>
      <c r="D38" s="24" t="s">
        <v>41</v>
      </c>
      <c r="E38" s="25">
        <f t="shared" si="0"/>
        <v>8832.5</v>
      </c>
      <c r="F38" s="25">
        <v>6200.75</v>
      </c>
      <c r="G38" s="25">
        <v>1728.75</v>
      </c>
      <c r="H38" s="25">
        <v>696</v>
      </c>
      <c r="I38" s="25">
        <v>207</v>
      </c>
      <c r="J38" s="26">
        <f t="shared" si="1"/>
        <v>0.29796207189357488</v>
      </c>
      <c r="K38" s="25">
        <v>189</v>
      </c>
      <c r="L38" s="25">
        <v>12</v>
      </c>
      <c r="M38" s="25">
        <v>1254</v>
      </c>
      <c r="N38" s="27">
        <v>217</v>
      </c>
      <c r="O38" s="23"/>
    </row>
    <row r="39" spans="2:15" ht="20.100000000000001" customHeight="1" x14ac:dyDescent="0.25">
      <c r="B39" s="17"/>
      <c r="C39" s="52"/>
      <c r="D39" s="24" t="s">
        <v>42</v>
      </c>
      <c r="E39" s="25">
        <f t="shared" si="0"/>
        <v>2417</v>
      </c>
      <c r="F39" s="25">
        <v>2205.5</v>
      </c>
      <c r="G39" s="25">
        <v>189</v>
      </c>
      <c r="H39" s="25"/>
      <c r="I39" s="25">
        <v>22.5</v>
      </c>
      <c r="J39" s="26">
        <f t="shared" si="1"/>
        <v>8.7505171700455103E-2</v>
      </c>
      <c r="K39" s="25">
        <v>0</v>
      </c>
      <c r="L39" s="28">
        <v>0</v>
      </c>
      <c r="M39" s="25">
        <v>208.5</v>
      </c>
      <c r="N39" s="27">
        <v>63</v>
      </c>
      <c r="O39" s="23"/>
    </row>
    <row r="40" spans="2:15" ht="20.100000000000001" customHeight="1" x14ac:dyDescent="0.25">
      <c r="B40" s="17"/>
      <c r="C40" s="52"/>
      <c r="D40" s="24" t="s">
        <v>43</v>
      </c>
      <c r="E40" s="25">
        <f t="shared" si="0"/>
        <v>8934.1999999999989</v>
      </c>
      <c r="F40" s="25">
        <v>8108.4499999999989</v>
      </c>
      <c r="G40" s="25">
        <v>624</v>
      </c>
      <c r="H40" s="25">
        <v>138.75</v>
      </c>
      <c r="I40" s="25">
        <v>63</v>
      </c>
      <c r="J40" s="26">
        <f t="shared" si="1"/>
        <v>9.2425734816771521E-2</v>
      </c>
      <c r="K40" s="28">
        <v>0</v>
      </c>
      <c r="L40" s="25">
        <v>338.7</v>
      </c>
      <c r="M40" s="25">
        <v>513.5</v>
      </c>
      <c r="N40" s="27">
        <v>229</v>
      </c>
      <c r="O40" s="23"/>
    </row>
    <row r="41" spans="2:15" ht="29.25" customHeight="1" x14ac:dyDescent="0.25">
      <c r="B41" s="17"/>
      <c r="C41" s="52"/>
      <c r="D41" s="29" t="s">
        <v>44</v>
      </c>
      <c r="E41" s="25">
        <f t="shared" si="0"/>
        <v>619.5</v>
      </c>
      <c r="F41" s="25">
        <v>583.5</v>
      </c>
      <c r="G41" s="28">
        <v>36</v>
      </c>
      <c r="H41" s="28"/>
      <c r="I41" s="28">
        <v>0</v>
      </c>
      <c r="J41" s="30" t="s">
        <v>68</v>
      </c>
      <c r="K41" s="28">
        <v>0</v>
      </c>
      <c r="L41" s="28">
        <v>0</v>
      </c>
      <c r="M41" s="25">
        <v>6</v>
      </c>
      <c r="N41" s="27">
        <v>13</v>
      </c>
      <c r="O41" s="23"/>
    </row>
    <row r="42" spans="2:15" ht="20.100000000000001" customHeight="1" x14ac:dyDescent="0.25">
      <c r="B42" s="17"/>
      <c r="C42" s="51" t="s">
        <v>45</v>
      </c>
      <c r="D42" s="18" t="s">
        <v>46</v>
      </c>
      <c r="E42" s="19">
        <f t="shared" si="0"/>
        <v>57387.5</v>
      </c>
      <c r="F42" s="19">
        <v>45931.5</v>
      </c>
      <c r="G42" s="19">
        <v>7062.5</v>
      </c>
      <c r="H42" s="19">
        <v>2284.5</v>
      </c>
      <c r="I42" s="19">
        <v>2109</v>
      </c>
      <c r="J42" s="20">
        <f t="shared" si="1"/>
        <v>0.19962535395338707</v>
      </c>
      <c r="K42" s="19">
        <v>1701</v>
      </c>
      <c r="L42" s="19">
        <v>1702.5</v>
      </c>
      <c r="M42" s="19">
        <v>5998</v>
      </c>
      <c r="N42" s="22">
        <v>1388</v>
      </c>
      <c r="O42" s="23"/>
    </row>
    <row r="43" spans="2:15" ht="20.100000000000001" customHeight="1" x14ac:dyDescent="0.25">
      <c r="B43" s="17"/>
      <c r="C43" s="51"/>
      <c r="D43" s="18" t="s">
        <v>47</v>
      </c>
      <c r="E43" s="19">
        <f t="shared" si="0"/>
        <v>7268</v>
      </c>
      <c r="F43" s="19">
        <v>6134</v>
      </c>
      <c r="G43" s="19">
        <v>661.5</v>
      </c>
      <c r="H43" s="19">
        <v>270</v>
      </c>
      <c r="I43" s="19">
        <v>202.5</v>
      </c>
      <c r="J43" s="20">
        <f t="shared" si="1"/>
        <v>0.15602641717116125</v>
      </c>
      <c r="K43" s="19">
        <v>0</v>
      </c>
      <c r="L43" s="19">
        <v>130.5</v>
      </c>
      <c r="M43" s="19">
        <v>893.5</v>
      </c>
      <c r="N43" s="22">
        <v>176</v>
      </c>
      <c r="O43" s="23"/>
    </row>
    <row r="44" spans="2:15" ht="20.100000000000001" customHeight="1" x14ac:dyDescent="0.25">
      <c r="B44" s="17"/>
      <c r="C44" s="51"/>
      <c r="D44" s="18" t="s">
        <v>48</v>
      </c>
      <c r="E44" s="19">
        <f t="shared" si="0"/>
        <v>4138.5</v>
      </c>
      <c r="F44" s="19">
        <v>3924</v>
      </c>
      <c r="G44" s="19">
        <v>151.5</v>
      </c>
      <c r="H44" s="19">
        <v>39</v>
      </c>
      <c r="I44" s="21">
        <v>24</v>
      </c>
      <c r="J44" s="20">
        <f t="shared" si="1"/>
        <v>5.1830373323667994E-2</v>
      </c>
      <c r="K44" s="19">
        <v>219</v>
      </c>
      <c r="L44" s="19">
        <v>6</v>
      </c>
      <c r="M44" s="19">
        <v>353.5</v>
      </c>
      <c r="N44" s="22">
        <v>101</v>
      </c>
      <c r="O44" s="23"/>
    </row>
    <row r="45" spans="2:15" ht="20.100000000000001" customHeight="1" x14ac:dyDescent="0.25">
      <c r="B45" s="17"/>
      <c r="C45" s="52" t="s">
        <v>49</v>
      </c>
      <c r="D45" s="24" t="s">
        <v>50</v>
      </c>
      <c r="E45" s="25">
        <f t="shared" si="0"/>
        <v>1032</v>
      </c>
      <c r="F45" s="25">
        <v>760.5</v>
      </c>
      <c r="G45" s="25">
        <v>145.5</v>
      </c>
      <c r="H45" s="25">
        <v>72</v>
      </c>
      <c r="I45" s="28">
        <v>54</v>
      </c>
      <c r="J45" s="26">
        <f t="shared" si="1"/>
        <v>0.26308139534883723</v>
      </c>
      <c r="K45" s="28">
        <v>0</v>
      </c>
      <c r="L45" s="25">
        <v>6</v>
      </c>
      <c r="M45" s="25">
        <v>43.5</v>
      </c>
      <c r="N45" s="27">
        <v>23</v>
      </c>
      <c r="O45" s="23"/>
    </row>
    <row r="46" spans="2:15" ht="20.100000000000001" customHeight="1" x14ac:dyDescent="0.25">
      <c r="B46" s="17"/>
      <c r="C46" s="52"/>
      <c r="D46" s="24" t="s">
        <v>51</v>
      </c>
      <c r="E46" s="25">
        <f t="shared" si="0"/>
        <v>9141.5</v>
      </c>
      <c r="F46" s="25">
        <v>7523</v>
      </c>
      <c r="G46" s="25">
        <v>1138.5</v>
      </c>
      <c r="H46" s="25">
        <v>250.5</v>
      </c>
      <c r="I46" s="28">
        <v>229.5</v>
      </c>
      <c r="J46" s="26">
        <f t="shared" si="1"/>
        <v>0.17704971831756278</v>
      </c>
      <c r="K46" s="25">
        <v>157.5</v>
      </c>
      <c r="L46" s="25">
        <v>339</v>
      </c>
      <c r="M46" s="25">
        <v>1129</v>
      </c>
      <c r="N46" s="27">
        <v>224</v>
      </c>
      <c r="O46" s="23"/>
    </row>
    <row r="47" spans="2:15" ht="20.100000000000001" customHeight="1" x14ac:dyDescent="0.25">
      <c r="B47" s="17"/>
      <c r="C47" s="52"/>
      <c r="D47" s="24" t="s">
        <v>52</v>
      </c>
      <c r="E47" s="25">
        <f t="shared" si="0"/>
        <v>3224.5</v>
      </c>
      <c r="F47" s="25">
        <v>2236.5</v>
      </c>
      <c r="G47" s="25">
        <v>430</v>
      </c>
      <c r="H47" s="25">
        <v>232.5</v>
      </c>
      <c r="I47" s="28">
        <v>325.5</v>
      </c>
      <c r="J47" s="26">
        <f t="shared" si="1"/>
        <v>0.30640409365793148</v>
      </c>
      <c r="K47" s="25">
        <v>19.5</v>
      </c>
      <c r="L47" s="25">
        <v>31.5</v>
      </c>
      <c r="M47" s="25">
        <v>311</v>
      </c>
      <c r="N47" s="27">
        <v>75</v>
      </c>
      <c r="O47" s="23"/>
    </row>
    <row r="48" spans="2:15" ht="20.100000000000001" customHeight="1" x14ac:dyDescent="0.25">
      <c r="B48" s="17"/>
      <c r="C48" s="52"/>
      <c r="D48" s="24" t="s">
        <v>53</v>
      </c>
      <c r="E48" s="25">
        <f t="shared" si="0"/>
        <v>11532.5</v>
      </c>
      <c r="F48" s="25">
        <v>8892.5</v>
      </c>
      <c r="G48" s="25">
        <v>1534.5</v>
      </c>
      <c r="H48" s="25">
        <v>705</v>
      </c>
      <c r="I48" s="25">
        <v>400.5</v>
      </c>
      <c r="J48" s="26">
        <f t="shared" si="1"/>
        <v>0.22891827444179494</v>
      </c>
      <c r="K48" s="25">
        <v>4.5</v>
      </c>
      <c r="L48" s="25">
        <v>231</v>
      </c>
      <c r="M48" s="25">
        <v>985.5</v>
      </c>
      <c r="N48" s="27">
        <v>281</v>
      </c>
      <c r="O48" s="23"/>
    </row>
    <row r="49" spans="2:15" ht="20.100000000000001" customHeight="1" x14ac:dyDescent="0.25">
      <c r="B49" s="17"/>
      <c r="C49" s="52"/>
      <c r="D49" s="24" t="s">
        <v>54</v>
      </c>
      <c r="E49" s="25">
        <f t="shared" si="0"/>
        <v>9318</v>
      </c>
      <c r="F49" s="25">
        <v>6893</v>
      </c>
      <c r="G49" s="25">
        <v>1448.5</v>
      </c>
      <c r="H49" s="25">
        <v>718.5</v>
      </c>
      <c r="I49" s="28">
        <v>258</v>
      </c>
      <c r="J49" s="26">
        <f t="shared" si="1"/>
        <v>0.26024898046791156</v>
      </c>
      <c r="K49" s="25">
        <v>19.5</v>
      </c>
      <c r="L49" s="25">
        <v>2496</v>
      </c>
      <c r="M49" s="25">
        <v>1322</v>
      </c>
      <c r="N49" s="27">
        <v>218</v>
      </c>
      <c r="O49" s="23"/>
    </row>
    <row r="50" spans="2:15" ht="20.100000000000001" customHeight="1" x14ac:dyDescent="0.25">
      <c r="B50" s="17"/>
      <c r="C50" s="52"/>
      <c r="D50" s="24" t="s">
        <v>55</v>
      </c>
      <c r="E50" s="25">
        <f t="shared" si="0"/>
        <v>8962.5</v>
      </c>
      <c r="F50" s="25">
        <v>7848</v>
      </c>
      <c r="G50" s="25">
        <v>861</v>
      </c>
      <c r="H50" s="25">
        <v>181.5</v>
      </c>
      <c r="I50" s="25">
        <v>72</v>
      </c>
      <c r="J50" s="26">
        <f t="shared" si="1"/>
        <v>0.12435146443514644</v>
      </c>
      <c r="K50" s="25">
        <v>36</v>
      </c>
      <c r="L50" s="25">
        <v>69</v>
      </c>
      <c r="M50" s="25">
        <v>604</v>
      </c>
      <c r="N50" s="27">
        <v>210</v>
      </c>
      <c r="O50" s="23"/>
    </row>
    <row r="51" spans="2:15" ht="20.100000000000001" customHeight="1" x14ac:dyDescent="0.25">
      <c r="B51" s="17"/>
      <c r="C51" s="51" t="s">
        <v>72</v>
      </c>
      <c r="D51" s="18" t="s">
        <v>51</v>
      </c>
      <c r="E51" s="19">
        <f t="shared" si="0"/>
        <v>9133.5</v>
      </c>
      <c r="F51" s="19">
        <v>7041.5</v>
      </c>
      <c r="G51" s="19">
        <v>985</v>
      </c>
      <c r="H51" s="19">
        <v>669</v>
      </c>
      <c r="I51" s="19">
        <v>438</v>
      </c>
      <c r="J51" s="20">
        <f t="shared" si="1"/>
        <v>0.22904691520227732</v>
      </c>
      <c r="K51" s="19">
        <v>6</v>
      </c>
      <c r="L51" s="19">
        <v>171</v>
      </c>
      <c r="M51" s="19">
        <v>1010.5</v>
      </c>
      <c r="N51" s="22">
        <v>232</v>
      </c>
      <c r="O51" s="23"/>
    </row>
    <row r="52" spans="2:15" ht="20.100000000000001" customHeight="1" x14ac:dyDescent="0.25">
      <c r="B52" s="17"/>
      <c r="C52" s="51"/>
      <c r="D52" s="18" t="s">
        <v>52</v>
      </c>
      <c r="E52" s="19">
        <f t="shared" si="0"/>
        <v>2090</v>
      </c>
      <c r="F52" s="19">
        <v>1574</v>
      </c>
      <c r="G52" s="19">
        <v>252</v>
      </c>
      <c r="H52" s="19">
        <v>99</v>
      </c>
      <c r="I52" s="19">
        <v>165</v>
      </c>
      <c r="J52" s="20">
        <f t="shared" si="1"/>
        <v>0.24688995215311005</v>
      </c>
      <c r="K52" s="21" t="s">
        <v>68</v>
      </c>
      <c r="L52" s="19">
        <v>34.5</v>
      </c>
      <c r="M52" s="19">
        <v>207</v>
      </c>
      <c r="N52" s="22">
        <v>48</v>
      </c>
      <c r="O52" s="23"/>
    </row>
    <row r="53" spans="2:15" ht="20.100000000000001" customHeight="1" x14ac:dyDescent="0.25">
      <c r="B53" s="17"/>
      <c r="C53" s="51"/>
      <c r="D53" s="18" t="s">
        <v>53</v>
      </c>
      <c r="E53" s="19">
        <f t="shared" si="0"/>
        <v>3286</v>
      </c>
      <c r="F53" s="19">
        <v>2617</v>
      </c>
      <c r="G53" s="19">
        <v>345</v>
      </c>
      <c r="H53" s="19">
        <v>115.5</v>
      </c>
      <c r="I53" s="19">
        <v>208.5</v>
      </c>
      <c r="J53" s="20">
        <f t="shared" si="1"/>
        <v>0.20359099208764456</v>
      </c>
      <c r="K53" s="21">
        <v>21</v>
      </c>
      <c r="L53" s="19">
        <v>337.5</v>
      </c>
      <c r="M53" s="19">
        <v>409</v>
      </c>
      <c r="N53" s="22">
        <v>81</v>
      </c>
      <c r="O53" s="23"/>
    </row>
    <row r="54" spans="2:15" ht="20.100000000000001" customHeight="1" x14ac:dyDescent="0.25">
      <c r="B54" s="17"/>
      <c r="C54" s="51"/>
      <c r="D54" s="18" t="s">
        <v>56</v>
      </c>
      <c r="E54" s="19">
        <f t="shared" si="0"/>
        <v>2757</v>
      </c>
      <c r="F54" s="19">
        <v>2288</v>
      </c>
      <c r="G54" s="19">
        <v>284.5</v>
      </c>
      <c r="H54" s="19">
        <v>97.5</v>
      </c>
      <c r="I54" s="19">
        <v>87</v>
      </c>
      <c r="J54" s="20">
        <f t="shared" si="1"/>
        <v>0.17011244105912224</v>
      </c>
      <c r="K54" s="21">
        <v>0</v>
      </c>
      <c r="L54" s="19">
        <v>163.5</v>
      </c>
      <c r="M54" s="19">
        <v>140</v>
      </c>
      <c r="N54" s="22">
        <v>69</v>
      </c>
      <c r="O54" s="23"/>
    </row>
    <row r="55" spans="2:15" ht="20.100000000000001" customHeight="1" x14ac:dyDescent="0.25">
      <c r="B55" s="17"/>
      <c r="C55" s="51"/>
      <c r="D55" s="18" t="s">
        <v>57</v>
      </c>
      <c r="E55" s="19">
        <f t="shared" si="0"/>
        <v>1998.5</v>
      </c>
      <c r="F55" s="19">
        <v>1550.5</v>
      </c>
      <c r="G55" s="19">
        <v>314.5</v>
      </c>
      <c r="H55" s="19">
        <v>105</v>
      </c>
      <c r="I55" s="19">
        <v>28.5</v>
      </c>
      <c r="J55" s="20">
        <f t="shared" si="1"/>
        <v>0.22416812609457093</v>
      </c>
      <c r="K55" s="21">
        <v>0</v>
      </c>
      <c r="L55" s="19">
        <v>13.5</v>
      </c>
      <c r="M55" s="19">
        <v>77</v>
      </c>
      <c r="N55" s="22">
        <v>47</v>
      </c>
      <c r="O55" s="23"/>
    </row>
    <row r="56" spans="2:15" ht="20.100000000000001" customHeight="1" x14ac:dyDescent="0.25">
      <c r="B56" s="17"/>
      <c r="C56" s="51"/>
      <c r="D56" s="18" t="s">
        <v>58</v>
      </c>
      <c r="E56" s="19">
        <f t="shared" si="0"/>
        <v>1366.5</v>
      </c>
      <c r="F56" s="19">
        <v>1147.5</v>
      </c>
      <c r="G56" s="21">
        <v>123</v>
      </c>
      <c r="H56" s="21">
        <v>69</v>
      </c>
      <c r="I56" s="21">
        <v>27</v>
      </c>
      <c r="J56" s="31">
        <f>SUM(G56:I56)/E56</f>
        <v>0.16026344676180021</v>
      </c>
      <c r="K56" s="21">
        <v>6</v>
      </c>
      <c r="L56" s="21">
        <v>24</v>
      </c>
      <c r="M56" s="21">
        <v>104</v>
      </c>
      <c r="N56" s="22">
        <v>34</v>
      </c>
      <c r="O56" s="23"/>
    </row>
    <row r="57" spans="2:15" ht="28.5" customHeight="1" x14ac:dyDescent="0.25">
      <c r="B57" s="17"/>
      <c r="C57" s="51"/>
      <c r="D57" s="32" t="s">
        <v>59</v>
      </c>
      <c r="E57" s="19">
        <f t="shared" si="0"/>
        <v>561</v>
      </c>
      <c r="F57" s="19">
        <v>498</v>
      </c>
      <c r="G57" s="19">
        <v>27</v>
      </c>
      <c r="H57" s="19">
        <v>24</v>
      </c>
      <c r="I57" s="21">
        <v>12</v>
      </c>
      <c r="J57" s="20">
        <f t="shared" si="1"/>
        <v>0.11229946524064172</v>
      </c>
      <c r="K57" s="21">
        <v>0</v>
      </c>
      <c r="L57" s="21">
        <v>27</v>
      </c>
      <c r="M57" s="21">
        <v>0</v>
      </c>
      <c r="N57" s="22">
        <v>17</v>
      </c>
      <c r="O57" s="23"/>
    </row>
    <row r="58" spans="2:15" ht="20.100000000000001" customHeight="1" x14ac:dyDescent="0.25">
      <c r="B58" s="17"/>
      <c r="C58" s="52" t="s">
        <v>60</v>
      </c>
      <c r="D58" s="24" t="s">
        <v>61</v>
      </c>
      <c r="E58" s="25">
        <f t="shared" si="0"/>
        <v>3688</v>
      </c>
      <c r="F58" s="25">
        <v>2350</v>
      </c>
      <c r="G58" s="25">
        <v>528</v>
      </c>
      <c r="H58" s="25">
        <v>250.5</v>
      </c>
      <c r="I58" s="25">
        <v>559.5</v>
      </c>
      <c r="J58" s="26">
        <f t="shared" si="1"/>
        <v>0.36279826464208242</v>
      </c>
      <c r="K58" s="25">
        <v>75</v>
      </c>
      <c r="L58" s="25">
        <v>172.5</v>
      </c>
      <c r="M58" s="25">
        <v>299</v>
      </c>
      <c r="N58" s="27">
        <v>97</v>
      </c>
      <c r="O58" s="23"/>
    </row>
    <row r="59" spans="2:15" ht="20.100000000000001" customHeight="1" x14ac:dyDescent="0.25">
      <c r="B59" s="17"/>
      <c r="C59" s="52"/>
      <c r="D59" s="24" t="s">
        <v>51</v>
      </c>
      <c r="E59" s="25">
        <f t="shared" si="0"/>
        <v>11667</v>
      </c>
      <c r="F59" s="25">
        <v>9253.5</v>
      </c>
      <c r="G59" s="25">
        <v>1480.5</v>
      </c>
      <c r="H59" s="25">
        <v>591</v>
      </c>
      <c r="I59" s="25">
        <v>342</v>
      </c>
      <c r="J59" s="26">
        <f t="shared" si="1"/>
        <v>0.20686551812805348</v>
      </c>
      <c r="K59" s="25">
        <v>97.5</v>
      </c>
      <c r="L59" s="25">
        <v>177</v>
      </c>
      <c r="M59" s="25">
        <v>1307</v>
      </c>
      <c r="N59" s="27">
        <v>300</v>
      </c>
      <c r="O59" s="23"/>
    </row>
    <row r="60" spans="2:15" ht="20.100000000000001" customHeight="1" x14ac:dyDescent="0.25">
      <c r="B60" s="17"/>
      <c r="C60" s="52"/>
      <c r="D60" s="24" t="s">
        <v>54</v>
      </c>
      <c r="E60" s="25">
        <f t="shared" si="0"/>
        <v>4293.5</v>
      </c>
      <c r="F60" s="25">
        <v>3475.5</v>
      </c>
      <c r="G60" s="25">
        <v>392</v>
      </c>
      <c r="H60" s="25">
        <v>187.5</v>
      </c>
      <c r="I60" s="25">
        <v>238.5</v>
      </c>
      <c r="J60" s="26">
        <f t="shared" si="1"/>
        <v>0.19052055432630721</v>
      </c>
      <c r="K60" s="25">
        <v>63</v>
      </c>
      <c r="L60" s="25">
        <v>64.5</v>
      </c>
      <c r="M60" s="25">
        <v>880</v>
      </c>
      <c r="N60" s="27">
        <v>112</v>
      </c>
      <c r="O60" s="23"/>
    </row>
    <row r="61" spans="2:15" ht="20.100000000000001" customHeight="1" x14ac:dyDescent="0.25">
      <c r="B61" s="17"/>
      <c r="C61" s="52"/>
      <c r="D61" s="24" t="s">
        <v>52</v>
      </c>
      <c r="E61" s="25">
        <f t="shared" si="0"/>
        <v>1354.5</v>
      </c>
      <c r="F61" s="25">
        <v>855</v>
      </c>
      <c r="G61" s="25">
        <v>210</v>
      </c>
      <c r="H61" s="25">
        <v>84</v>
      </c>
      <c r="I61" s="25">
        <v>205.5</v>
      </c>
      <c r="J61" s="26">
        <f t="shared" si="1"/>
        <v>0.3687707641196013</v>
      </c>
      <c r="K61" s="25">
        <v>0</v>
      </c>
      <c r="L61" s="25">
        <v>7.5</v>
      </c>
      <c r="M61" s="25">
        <v>56</v>
      </c>
      <c r="N61" s="27">
        <v>33</v>
      </c>
      <c r="O61" s="23"/>
    </row>
    <row r="62" spans="2:15" ht="20.100000000000001" customHeight="1" x14ac:dyDescent="0.25">
      <c r="B62" s="17"/>
      <c r="C62" s="52"/>
      <c r="D62" s="24" t="s">
        <v>53</v>
      </c>
      <c r="E62" s="25">
        <f t="shared" si="0"/>
        <v>2724</v>
      </c>
      <c r="F62" s="25">
        <v>2113.5</v>
      </c>
      <c r="G62" s="25">
        <v>279</v>
      </c>
      <c r="H62" s="25">
        <v>201</v>
      </c>
      <c r="I62" s="25">
        <v>130.5</v>
      </c>
      <c r="J62" s="26">
        <f t="shared" si="1"/>
        <v>0.22411894273127753</v>
      </c>
      <c r="K62" s="25">
        <v>0</v>
      </c>
      <c r="L62" s="25">
        <v>96</v>
      </c>
      <c r="M62" s="25">
        <v>341.5</v>
      </c>
      <c r="N62" s="27">
        <v>71</v>
      </c>
      <c r="O62" s="23"/>
    </row>
    <row r="63" spans="2:15" ht="20.100000000000001" customHeight="1" x14ac:dyDescent="0.25">
      <c r="B63" s="17"/>
      <c r="C63" s="52"/>
      <c r="D63" s="24" t="s">
        <v>57</v>
      </c>
      <c r="E63" s="25">
        <f t="shared" si="0"/>
        <v>2788</v>
      </c>
      <c r="F63" s="25">
        <v>1762</v>
      </c>
      <c r="G63" s="25">
        <v>393</v>
      </c>
      <c r="H63" s="25">
        <v>198</v>
      </c>
      <c r="I63" s="25">
        <v>435</v>
      </c>
      <c r="J63" s="26">
        <f t="shared" si="1"/>
        <v>0.3680057388809182</v>
      </c>
      <c r="K63" s="25">
        <v>66</v>
      </c>
      <c r="L63" s="25">
        <v>16.5</v>
      </c>
      <c r="M63" s="25">
        <v>127</v>
      </c>
      <c r="N63" s="27">
        <v>71</v>
      </c>
      <c r="O63" s="23"/>
    </row>
    <row r="64" spans="2:15" ht="20.100000000000001" customHeight="1" x14ac:dyDescent="0.25">
      <c r="B64" s="17"/>
      <c r="C64" s="52"/>
      <c r="D64" s="24" t="s">
        <v>19</v>
      </c>
      <c r="E64" s="25">
        <f t="shared" si="0"/>
        <v>1066.5</v>
      </c>
      <c r="F64" s="25">
        <v>850.5</v>
      </c>
      <c r="G64" s="25">
        <v>210</v>
      </c>
      <c r="H64" s="28">
        <v>6</v>
      </c>
      <c r="I64" s="28">
        <v>0</v>
      </c>
      <c r="J64" s="26">
        <f t="shared" si="1"/>
        <v>0.20253164556962025</v>
      </c>
      <c r="K64" s="28">
        <v>0</v>
      </c>
      <c r="L64" s="28">
        <v>0</v>
      </c>
      <c r="M64" s="25">
        <v>81</v>
      </c>
      <c r="N64" s="27">
        <v>26</v>
      </c>
      <c r="O64" s="23"/>
    </row>
    <row r="65" spans="1:18" ht="20.100000000000001" customHeight="1" x14ac:dyDescent="0.25">
      <c r="B65" s="17"/>
      <c r="C65" s="18" t="s">
        <v>62</v>
      </c>
      <c r="D65" s="18" t="s">
        <v>78</v>
      </c>
      <c r="E65" s="19">
        <f t="shared" ref="E65:E72" si="2">SUM(F65:I65)</f>
        <v>12493.5</v>
      </c>
      <c r="F65" s="19">
        <v>10467</v>
      </c>
      <c r="G65" s="19">
        <v>1314</v>
      </c>
      <c r="H65" s="19">
        <v>538.5</v>
      </c>
      <c r="I65" s="19">
        <v>174</v>
      </c>
      <c r="J65" s="20">
        <f>SUM(G65:I65)/E65</f>
        <v>0.16220434626005523</v>
      </c>
      <c r="K65" s="21">
        <v>163.5</v>
      </c>
      <c r="L65" s="19">
        <v>253.5</v>
      </c>
      <c r="M65" s="19">
        <v>1118.5</v>
      </c>
      <c r="N65" s="22">
        <v>343</v>
      </c>
      <c r="O65" s="23"/>
    </row>
    <row r="66" spans="1:18" ht="20.100000000000001" customHeight="1" x14ac:dyDescent="0.25">
      <c r="B66" s="17"/>
      <c r="C66" s="63" t="s">
        <v>77</v>
      </c>
      <c r="D66" s="24" t="s">
        <v>79</v>
      </c>
      <c r="E66" s="25">
        <f t="shared" si="2"/>
        <v>3881</v>
      </c>
      <c r="F66" s="25">
        <v>3333.5</v>
      </c>
      <c r="G66" s="25">
        <v>378</v>
      </c>
      <c r="H66" s="28">
        <v>103.5</v>
      </c>
      <c r="I66" s="28">
        <v>66</v>
      </c>
      <c r="J66" s="26">
        <f t="shared" ref="J66:J72" si="3">SUM(G66:I66)/E66</f>
        <v>0.14107188868848236</v>
      </c>
      <c r="K66" s="28">
        <v>9</v>
      </c>
      <c r="L66" s="28">
        <v>146.5</v>
      </c>
      <c r="M66" s="25">
        <v>410.5</v>
      </c>
      <c r="N66" s="27">
        <v>93</v>
      </c>
      <c r="O66" s="23"/>
    </row>
    <row r="67" spans="1:18" ht="20.100000000000001" customHeight="1" x14ac:dyDescent="0.25">
      <c r="B67" s="17"/>
      <c r="C67" s="63"/>
      <c r="D67" s="24" t="s">
        <v>80</v>
      </c>
      <c r="E67" s="25">
        <f t="shared" si="2"/>
        <v>2201.5</v>
      </c>
      <c r="F67" s="25">
        <v>1705</v>
      </c>
      <c r="G67" s="25">
        <v>252</v>
      </c>
      <c r="H67" s="28">
        <v>145.5</v>
      </c>
      <c r="I67" s="28">
        <v>99</v>
      </c>
      <c r="J67" s="26">
        <f t="shared" si="3"/>
        <v>0.22552804905746082</v>
      </c>
      <c r="K67" s="28">
        <v>7.5</v>
      </c>
      <c r="L67" s="28">
        <v>130.5</v>
      </c>
      <c r="M67" s="25">
        <v>255</v>
      </c>
      <c r="N67" s="27">
        <v>57</v>
      </c>
      <c r="O67" s="23"/>
    </row>
    <row r="68" spans="1:18" ht="20.100000000000001" customHeight="1" x14ac:dyDescent="0.25">
      <c r="B68" s="17"/>
      <c r="C68" s="63"/>
      <c r="D68" s="24" t="s">
        <v>81</v>
      </c>
      <c r="E68" s="25">
        <f t="shared" si="2"/>
        <v>4763</v>
      </c>
      <c r="F68" s="25">
        <v>3867.5</v>
      </c>
      <c r="G68" s="25">
        <v>528</v>
      </c>
      <c r="H68" s="28">
        <v>286.5</v>
      </c>
      <c r="I68" s="28">
        <v>81</v>
      </c>
      <c r="J68" s="26">
        <f t="shared" si="3"/>
        <v>0.18801175729582195</v>
      </c>
      <c r="K68" s="28">
        <v>43.5</v>
      </c>
      <c r="L68" s="28">
        <v>172.5</v>
      </c>
      <c r="M68" s="25">
        <v>569</v>
      </c>
      <c r="N68" s="27">
        <v>121</v>
      </c>
      <c r="O68" s="23"/>
    </row>
    <row r="69" spans="1:18" ht="20.100000000000001" customHeight="1" x14ac:dyDescent="0.25">
      <c r="B69" s="17"/>
      <c r="C69" s="61" t="s">
        <v>76</v>
      </c>
      <c r="D69" s="33" t="s">
        <v>51</v>
      </c>
      <c r="E69" s="34">
        <f t="shared" si="2"/>
        <v>26967</v>
      </c>
      <c r="F69" s="34">
        <v>23343</v>
      </c>
      <c r="G69" s="34">
        <v>2451</v>
      </c>
      <c r="H69" s="35">
        <v>747</v>
      </c>
      <c r="I69" s="35">
        <v>426</v>
      </c>
      <c r="J69" s="20">
        <f t="shared" si="3"/>
        <v>0.13438647235510068</v>
      </c>
      <c r="K69" s="35">
        <v>1539</v>
      </c>
      <c r="L69" s="35">
        <v>522</v>
      </c>
      <c r="M69" s="34">
        <f>1062+1910.5</f>
        <v>2972.5</v>
      </c>
      <c r="N69" s="36">
        <v>666</v>
      </c>
      <c r="O69" s="23"/>
    </row>
    <row r="70" spans="1:18" ht="20.100000000000001" customHeight="1" x14ac:dyDescent="0.25">
      <c r="B70" s="17"/>
      <c r="C70" s="62"/>
      <c r="D70" s="33" t="s">
        <v>54</v>
      </c>
      <c r="E70" s="34">
        <f t="shared" si="2"/>
        <v>8544</v>
      </c>
      <c r="F70" s="34">
        <v>7045.5</v>
      </c>
      <c r="G70" s="34">
        <v>1099.5</v>
      </c>
      <c r="H70" s="35">
        <v>175.5</v>
      </c>
      <c r="I70" s="35">
        <v>223.5</v>
      </c>
      <c r="J70" s="20">
        <f t="shared" si="3"/>
        <v>0.17538623595505617</v>
      </c>
      <c r="K70" s="35">
        <v>342</v>
      </c>
      <c r="L70" s="35">
        <v>186</v>
      </c>
      <c r="M70" s="34">
        <f>501+539</f>
        <v>1040</v>
      </c>
      <c r="N70" s="36">
        <v>221</v>
      </c>
      <c r="O70" s="23"/>
      <c r="Q70" s="6"/>
      <c r="R70" s="7"/>
    </row>
    <row r="71" spans="1:18" ht="20.100000000000001" customHeight="1" x14ac:dyDescent="0.25">
      <c r="B71" s="17"/>
      <c r="C71" s="62"/>
      <c r="D71" s="33" t="s">
        <v>52</v>
      </c>
      <c r="E71" s="34">
        <f t="shared" si="2"/>
        <v>8445</v>
      </c>
      <c r="F71" s="34">
        <v>7117.5</v>
      </c>
      <c r="G71" s="34">
        <v>751.5</v>
      </c>
      <c r="H71" s="35">
        <v>336</v>
      </c>
      <c r="I71" s="35">
        <v>240</v>
      </c>
      <c r="J71" s="20">
        <f t="shared" si="3"/>
        <v>0.15719360568383658</v>
      </c>
      <c r="K71" s="35">
        <v>180</v>
      </c>
      <c r="L71" s="35">
        <v>255</v>
      </c>
      <c r="M71" s="34">
        <f>342+565.5</f>
        <v>907.5</v>
      </c>
      <c r="N71" s="36">
        <v>205</v>
      </c>
      <c r="O71" s="23"/>
      <c r="Q71" s="6"/>
      <c r="R71" s="7"/>
    </row>
    <row r="72" spans="1:18" ht="20.100000000000001" customHeight="1" x14ac:dyDescent="0.25">
      <c r="B72" s="17"/>
      <c r="C72" s="62"/>
      <c r="D72" s="18" t="s">
        <v>53</v>
      </c>
      <c r="E72" s="19">
        <f t="shared" si="2"/>
        <v>16356</v>
      </c>
      <c r="F72" s="19">
        <v>13348.5</v>
      </c>
      <c r="G72" s="19">
        <v>1620</v>
      </c>
      <c r="H72" s="19">
        <v>865.5</v>
      </c>
      <c r="I72" s="19">
        <v>522</v>
      </c>
      <c r="J72" s="20">
        <f t="shared" si="3"/>
        <v>0.18387747615553926</v>
      </c>
      <c r="K72" s="21">
        <v>567</v>
      </c>
      <c r="L72" s="19">
        <v>291</v>
      </c>
      <c r="M72" s="19">
        <f>804+508</f>
        <v>1312</v>
      </c>
      <c r="N72" s="22">
        <v>394</v>
      </c>
      <c r="O72" s="23"/>
      <c r="Q72" s="6"/>
      <c r="R72" s="7"/>
    </row>
    <row r="73" spans="1:18" ht="20.100000000000001" customHeight="1" x14ac:dyDescent="0.25">
      <c r="A73" s="8"/>
      <c r="B73" s="37"/>
      <c r="C73" s="60" t="s">
        <v>74</v>
      </c>
      <c r="D73" s="60"/>
      <c r="E73" s="44">
        <f>SUM(E9:E72)</f>
        <v>767768.45</v>
      </c>
      <c r="F73" s="44">
        <f>SUM(F9:F72)</f>
        <v>615551.44999999995</v>
      </c>
      <c r="G73" s="44">
        <f>SUM(G9:G72)</f>
        <v>95602.75</v>
      </c>
      <c r="H73" s="44">
        <f>SUM(H9:H72)</f>
        <v>33680.75</v>
      </c>
      <c r="I73" s="44">
        <f>SUM(I9:I72)</f>
        <v>22933.5</v>
      </c>
      <c r="J73" s="45">
        <f t="shared" si="1"/>
        <v>0.19825899332018659</v>
      </c>
      <c r="K73" s="44">
        <f>SUM(K9:K72)</f>
        <v>10998.5</v>
      </c>
      <c r="L73" s="44">
        <f>SUM(L9:L72)</f>
        <v>23487.7</v>
      </c>
      <c r="M73" s="44">
        <f>SUM(M9:M72)</f>
        <v>72690.25</v>
      </c>
      <c r="N73" s="46">
        <f>SUM(N9:N72)</f>
        <v>18579</v>
      </c>
      <c r="O73" s="38"/>
      <c r="P73" s="8"/>
    </row>
    <row r="74" spans="1:18" x14ac:dyDescent="0.25">
      <c r="B74" s="17"/>
      <c r="C74" s="69" t="s">
        <v>87</v>
      </c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1"/>
      <c r="O74" s="39"/>
    </row>
    <row r="75" spans="1:18" x14ac:dyDescent="0.25">
      <c r="B75" s="17"/>
      <c r="C75" s="69" t="s">
        <v>88</v>
      </c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1"/>
      <c r="O75" s="39"/>
    </row>
    <row r="76" spans="1:18" x14ac:dyDescent="0.25">
      <c r="B76" s="17"/>
      <c r="C76" s="66" t="s">
        <v>71</v>
      </c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39"/>
    </row>
    <row r="77" spans="1:18" ht="3.9" customHeight="1" x14ac:dyDescent="0.25">
      <c r="B77" s="40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</row>
    <row r="78" spans="1:18" x14ac:dyDescent="0.25"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</row>
    <row r="79" spans="1:18" x14ac:dyDescent="0.25">
      <c r="C79" s="53" t="s">
        <v>63</v>
      </c>
      <c r="D79" s="54"/>
      <c r="J79" s="10"/>
    </row>
    <row r="80" spans="1:18" x14ac:dyDescent="0.25"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</row>
    <row r="81" spans="1:16" ht="3.9" customHeight="1" x14ac:dyDescent="0.25">
      <c r="B81" s="11"/>
      <c r="C81" s="47"/>
      <c r="D81" s="12"/>
      <c r="E81" s="12"/>
      <c r="F81" s="12"/>
      <c r="G81" s="12"/>
      <c r="H81" s="12"/>
      <c r="I81" s="12"/>
      <c r="J81" s="48"/>
      <c r="K81" s="12"/>
      <c r="L81" s="12"/>
      <c r="M81" s="12"/>
      <c r="N81" s="12"/>
      <c r="O81" s="13"/>
    </row>
    <row r="82" spans="1:16" ht="62.25" customHeight="1" x14ac:dyDescent="0.25">
      <c r="A82" s="4"/>
      <c r="B82" s="14"/>
      <c r="C82" s="15" t="s">
        <v>2</v>
      </c>
      <c r="D82" s="15" t="s">
        <v>3</v>
      </c>
      <c r="E82" s="15" t="s">
        <v>90</v>
      </c>
      <c r="F82" s="15" t="s">
        <v>4</v>
      </c>
      <c r="G82" s="15" t="s">
        <v>5</v>
      </c>
      <c r="H82" s="15" t="s">
        <v>6</v>
      </c>
      <c r="I82" s="15" t="s">
        <v>7</v>
      </c>
      <c r="J82" s="15" t="s">
        <v>64</v>
      </c>
      <c r="K82" s="15" t="s">
        <v>9</v>
      </c>
      <c r="L82" s="15" t="s">
        <v>10</v>
      </c>
      <c r="M82" s="15" t="s">
        <v>65</v>
      </c>
      <c r="N82" s="15" t="s">
        <v>92</v>
      </c>
      <c r="O82" s="16"/>
      <c r="P82" s="4"/>
    </row>
    <row r="83" spans="1:16" ht="20.100000000000001" customHeight="1" x14ac:dyDescent="0.25">
      <c r="B83" s="17"/>
      <c r="C83" s="51" t="s">
        <v>12</v>
      </c>
      <c r="D83" s="18" t="s">
        <v>13</v>
      </c>
      <c r="E83" s="19">
        <f>SUM(F83:I83)</f>
        <v>5764</v>
      </c>
      <c r="F83" s="19">
        <v>4901.5</v>
      </c>
      <c r="G83" s="19">
        <v>667.5</v>
      </c>
      <c r="H83" s="19">
        <v>127.5</v>
      </c>
      <c r="I83" s="19">
        <v>67.5</v>
      </c>
      <c r="J83" s="20">
        <f t="shared" ref="J83:J147" si="4">SUM(G83:I83)/E83</f>
        <v>0.14963566967383762</v>
      </c>
      <c r="K83" s="21">
        <v>120</v>
      </c>
      <c r="L83" s="19">
        <v>217.5</v>
      </c>
      <c r="M83" s="19">
        <v>169.5</v>
      </c>
      <c r="N83" s="21" t="s">
        <v>68</v>
      </c>
      <c r="O83" s="39"/>
    </row>
    <row r="84" spans="1:16" ht="20.100000000000001" customHeight="1" x14ac:dyDescent="0.25">
      <c r="B84" s="17"/>
      <c r="C84" s="51"/>
      <c r="D84" s="18" t="s">
        <v>14</v>
      </c>
      <c r="E84" s="19">
        <f t="shared" ref="E84:E138" si="5">SUM(F84:I84)</f>
        <v>1020.5</v>
      </c>
      <c r="F84" s="19">
        <v>830</v>
      </c>
      <c r="G84" s="19">
        <v>112.5</v>
      </c>
      <c r="H84" s="19">
        <v>49.5</v>
      </c>
      <c r="I84" s="19">
        <v>28.5</v>
      </c>
      <c r="J84" s="20">
        <f t="shared" si="4"/>
        <v>0.1866731994120529</v>
      </c>
      <c r="K84" s="21">
        <v>0</v>
      </c>
      <c r="L84" s="19">
        <v>0</v>
      </c>
      <c r="M84" s="19">
        <v>39.5</v>
      </c>
      <c r="N84" s="21" t="s">
        <v>68</v>
      </c>
      <c r="O84" s="39"/>
    </row>
    <row r="85" spans="1:16" ht="20.100000000000001" customHeight="1" x14ac:dyDescent="0.25">
      <c r="B85" s="17"/>
      <c r="C85" s="51"/>
      <c r="D85" s="18" t="s">
        <v>66</v>
      </c>
      <c r="E85" s="19">
        <f t="shared" si="5"/>
        <v>657</v>
      </c>
      <c r="F85" s="19">
        <v>579</v>
      </c>
      <c r="G85" s="19">
        <v>51</v>
      </c>
      <c r="H85" s="19">
        <v>7.5</v>
      </c>
      <c r="I85" s="19">
        <v>19.5</v>
      </c>
      <c r="J85" s="20">
        <f t="shared" si="4"/>
        <v>0.11872146118721461</v>
      </c>
      <c r="K85" s="21">
        <v>0</v>
      </c>
      <c r="L85" s="19">
        <v>51</v>
      </c>
      <c r="M85" s="19">
        <v>36</v>
      </c>
      <c r="N85" s="21" t="s">
        <v>68</v>
      </c>
      <c r="O85" s="39"/>
    </row>
    <row r="86" spans="1:16" ht="20.100000000000001" customHeight="1" x14ac:dyDescent="0.25">
      <c r="B86" s="17"/>
      <c r="C86" s="24" t="s">
        <v>16</v>
      </c>
      <c r="D86" s="24" t="s">
        <v>17</v>
      </c>
      <c r="E86" s="25">
        <f t="shared" si="5"/>
        <v>67864.5</v>
      </c>
      <c r="F86" s="25">
        <v>53205</v>
      </c>
      <c r="G86" s="25">
        <v>10413</v>
      </c>
      <c r="H86" s="25">
        <v>2350.5</v>
      </c>
      <c r="I86" s="25">
        <v>1896</v>
      </c>
      <c r="J86" s="26">
        <f t="shared" si="4"/>
        <v>0.21601131666777182</v>
      </c>
      <c r="K86" s="25">
        <v>147</v>
      </c>
      <c r="L86" s="25">
        <v>93</v>
      </c>
      <c r="M86" s="25">
        <v>4185.5</v>
      </c>
      <c r="N86" s="28" t="s">
        <v>68</v>
      </c>
      <c r="O86" s="39"/>
    </row>
    <row r="87" spans="1:16" ht="20.100000000000001" customHeight="1" x14ac:dyDescent="0.25">
      <c r="B87" s="17"/>
      <c r="C87" s="51" t="s">
        <v>73</v>
      </c>
      <c r="D87" s="18" t="s">
        <v>18</v>
      </c>
      <c r="E87" s="19">
        <f t="shared" si="5"/>
        <v>37825.5</v>
      </c>
      <c r="F87" s="19">
        <v>23286</v>
      </c>
      <c r="G87" s="19">
        <v>10719</v>
      </c>
      <c r="H87" s="19">
        <v>1924.5</v>
      </c>
      <c r="I87" s="19">
        <v>1896</v>
      </c>
      <c r="J87" s="20">
        <f t="shared" si="4"/>
        <v>0.38438355077923625</v>
      </c>
      <c r="K87" s="21" t="s">
        <v>68</v>
      </c>
      <c r="L87" s="19">
        <v>28.5</v>
      </c>
      <c r="M87" s="19">
        <v>1463</v>
      </c>
      <c r="N87" s="21" t="s">
        <v>68</v>
      </c>
      <c r="O87" s="39"/>
    </row>
    <row r="88" spans="1:16" ht="20.100000000000001" customHeight="1" x14ac:dyDescent="0.25">
      <c r="B88" s="17"/>
      <c r="C88" s="51"/>
      <c r="D88" s="18" t="s">
        <v>67</v>
      </c>
      <c r="E88" s="19">
        <f t="shared" si="5"/>
        <v>1555.5</v>
      </c>
      <c r="F88" s="19">
        <v>1351.5</v>
      </c>
      <c r="G88" s="19">
        <v>156</v>
      </c>
      <c r="H88" s="19">
        <v>37.5</v>
      </c>
      <c r="I88" s="19">
        <v>10.5</v>
      </c>
      <c r="J88" s="20">
        <f t="shared" si="4"/>
        <v>0.13114754098360656</v>
      </c>
      <c r="K88" s="19">
        <v>0</v>
      </c>
      <c r="L88" s="21" t="s">
        <v>68</v>
      </c>
      <c r="M88" s="19">
        <v>39.5</v>
      </c>
      <c r="N88" s="21" t="s">
        <v>68</v>
      </c>
      <c r="O88" s="39"/>
    </row>
    <row r="89" spans="1:16" ht="20.100000000000001" customHeight="1" x14ac:dyDescent="0.25">
      <c r="B89" s="17"/>
      <c r="C89" s="51"/>
      <c r="D89" s="18" t="s">
        <v>20</v>
      </c>
      <c r="E89" s="19">
        <f t="shared" si="5"/>
        <v>8259</v>
      </c>
      <c r="F89" s="19">
        <v>6379.5</v>
      </c>
      <c r="G89" s="19">
        <v>1179</v>
      </c>
      <c r="H89" s="19">
        <v>472.5</v>
      </c>
      <c r="I89" s="19">
        <v>228</v>
      </c>
      <c r="J89" s="20">
        <f t="shared" si="4"/>
        <v>0.22756992371957865</v>
      </c>
      <c r="K89" s="19">
        <v>66</v>
      </c>
      <c r="L89" s="19">
        <v>30</v>
      </c>
      <c r="M89" s="19">
        <v>442.5</v>
      </c>
      <c r="N89" s="21" t="s">
        <v>68</v>
      </c>
      <c r="O89" s="39"/>
    </row>
    <row r="90" spans="1:16" ht="20.100000000000001" customHeight="1" x14ac:dyDescent="0.25">
      <c r="B90" s="17"/>
      <c r="C90" s="51"/>
      <c r="D90" s="18" t="s">
        <v>21</v>
      </c>
      <c r="E90" s="19">
        <f t="shared" si="5"/>
        <v>13842</v>
      </c>
      <c r="F90" s="19">
        <v>11740.5</v>
      </c>
      <c r="G90" s="19">
        <v>1611</v>
      </c>
      <c r="H90" s="19">
        <v>330</v>
      </c>
      <c r="I90" s="19">
        <v>160.5</v>
      </c>
      <c r="J90" s="20">
        <f t="shared" si="4"/>
        <v>0.15182054616384916</v>
      </c>
      <c r="K90" s="21" t="s">
        <v>68</v>
      </c>
      <c r="L90" s="19">
        <v>22.5</v>
      </c>
      <c r="M90" s="21">
        <v>479.5</v>
      </c>
      <c r="N90" s="21" t="s">
        <v>68</v>
      </c>
      <c r="O90" s="39"/>
    </row>
    <row r="91" spans="1:16" ht="20.100000000000001" customHeight="1" x14ac:dyDescent="0.25">
      <c r="B91" s="17"/>
      <c r="C91" s="52" t="s">
        <v>22</v>
      </c>
      <c r="D91" s="24" t="s">
        <v>23</v>
      </c>
      <c r="E91" s="25">
        <f t="shared" si="5"/>
        <v>38382.5</v>
      </c>
      <c r="F91" s="25">
        <v>26387</v>
      </c>
      <c r="G91" s="25">
        <v>9738</v>
      </c>
      <c r="H91" s="25">
        <v>1278</v>
      </c>
      <c r="I91" s="25">
        <v>979.5</v>
      </c>
      <c r="J91" s="26">
        <f t="shared" si="4"/>
        <v>0.31252523936689897</v>
      </c>
      <c r="K91" s="25">
        <v>460.5</v>
      </c>
      <c r="L91" s="25">
        <v>121.5</v>
      </c>
      <c r="M91" s="25">
        <v>2293.5</v>
      </c>
      <c r="N91" s="28" t="s">
        <v>68</v>
      </c>
      <c r="O91" s="39"/>
    </row>
    <row r="92" spans="1:16" ht="20.100000000000001" customHeight="1" x14ac:dyDescent="0.25">
      <c r="B92" s="17"/>
      <c r="C92" s="52"/>
      <c r="D92" s="24" t="s">
        <v>24</v>
      </c>
      <c r="E92" s="25">
        <f t="shared" si="5"/>
        <v>2432.5</v>
      </c>
      <c r="F92" s="25">
        <v>1810</v>
      </c>
      <c r="G92" s="25">
        <v>345</v>
      </c>
      <c r="H92" s="25">
        <v>139.5</v>
      </c>
      <c r="I92" s="25">
        <v>138</v>
      </c>
      <c r="J92" s="26">
        <f t="shared" si="4"/>
        <v>0.25590955806783144</v>
      </c>
      <c r="K92" s="25">
        <v>10.5</v>
      </c>
      <c r="L92" s="25">
        <v>945</v>
      </c>
      <c r="M92" s="25">
        <v>248</v>
      </c>
      <c r="N92" s="28" t="s">
        <v>68</v>
      </c>
      <c r="O92" s="39"/>
    </row>
    <row r="93" spans="1:16" ht="20.100000000000001" customHeight="1" x14ac:dyDescent="0.25">
      <c r="B93" s="17"/>
      <c r="C93" s="51" t="s">
        <v>25</v>
      </c>
      <c r="D93" s="18" t="s">
        <v>18</v>
      </c>
      <c r="E93" s="19">
        <f t="shared" si="5"/>
        <v>78578.5</v>
      </c>
      <c r="F93" s="19">
        <v>57998.5</v>
      </c>
      <c r="G93" s="19">
        <v>15706.5</v>
      </c>
      <c r="H93" s="19">
        <v>2302.5</v>
      </c>
      <c r="I93" s="19">
        <v>2571</v>
      </c>
      <c r="J93" s="20">
        <f t="shared" si="4"/>
        <v>0.26190370139414726</v>
      </c>
      <c r="K93" s="19">
        <v>21</v>
      </c>
      <c r="L93" s="19">
        <v>1374</v>
      </c>
      <c r="M93" s="19">
        <v>4723.5</v>
      </c>
      <c r="N93" s="21" t="s">
        <v>68</v>
      </c>
      <c r="O93" s="39"/>
    </row>
    <row r="94" spans="1:16" ht="20.100000000000001" customHeight="1" x14ac:dyDescent="0.25">
      <c r="B94" s="17"/>
      <c r="C94" s="51"/>
      <c r="D94" s="18" t="s">
        <v>20</v>
      </c>
      <c r="E94" s="19">
        <f t="shared" si="5"/>
        <v>2793</v>
      </c>
      <c r="F94" s="19">
        <v>2580</v>
      </c>
      <c r="G94" s="19">
        <v>136.5</v>
      </c>
      <c r="H94" s="19">
        <v>40.5</v>
      </c>
      <c r="I94" s="19">
        <v>36</v>
      </c>
      <c r="J94" s="20">
        <f t="shared" si="4"/>
        <v>7.6262083780880771E-2</v>
      </c>
      <c r="K94" s="21">
        <v>124.5</v>
      </c>
      <c r="L94" s="19">
        <v>30</v>
      </c>
      <c r="M94" s="19">
        <v>319.5</v>
      </c>
      <c r="N94" s="21" t="s">
        <v>68</v>
      </c>
      <c r="O94" s="39"/>
    </row>
    <row r="95" spans="1:16" ht="20.100000000000001" customHeight="1" x14ac:dyDescent="0.25">
      <c r="B95" s="17"/>
      <c r="C95" s="51"/>
      <c r="D95" s="18" t="s">
        <v>26</v>
      </c>
      <c r="E95" s="19">
        <f t="shared" si="5"/>
        <v>10526.5</v>
      </c>
      <c r="F95" s="19">
        <v>7673.5</v>
      </c>
      <c r="G95" s="19">
        <v>2203.5</v>
      </c>
      <c r="H95" s="19">
        <v>345</v>
      </c>
      <c r="I95" s="19">
        <v>304.5</v>
      </c>
      <c r="J95" s="20">
        <f t="shared" si="4"/>
        <v>0.27103025697050304</v>
      </c>
      <c r="K95" s="21">
        <v>0</v>
      </c>
      <c r="L95" s="19">
        <v>163.5</v>
      </c>
      <c r="M95" s="19">
        <v>668</v>
      </c>
      <c r="N95" s="21" t="s">
        <v>68</v>
      </c>
      <c r="O95" s="39"/>
    </row>
    <row r="96" spans="1:16" ht="20.100000000000001" customHeight="1" x14ac:dyDescent="0.25">
      <c r="B96" s="17"/>
      <c r="C96" s="51"/>
      <c r="D96" s="18" t="s">
        <v>27</v>
      </c>
      <c r="E96" s="19">
        <f t="shared" si="5"/>
        <v>853.5</v>
      </c>
      <c r="F96" s="19">
        <v>670.5</v>
      </c>
      <c r="G96" s="19">
        <v>118.5</v>
      </c>
      <c r="H96" s="19">
        <v>58.5</v>
      </c>
      <c r="I96" s="19">
        <v>6</v>
      </c>
      <c r="J96" s="20">
        <f t="shared" si="4"/>
        <v>0.21441124780316345</v>
      </c>
      <c r="K96" s="21">
        <v>0</v>
      </c>
      <c r="L96" s="19">
        <v>141</v>
      </c>
      <c r="M96" s="19">
        <v>69</v>
      </c>
      <c r="N96" s="21" t="s">
        <v>68</v>
      </c>
      <c r="O96" s="39"/>
    </row>
    <row r="97" spans="2:15" ht="20.100000000000001" customHeight="1" x14ac:dyDescent="0.25">
      <c r="B97" s="17"/>
      <c r="C97" s="52" t="s">
        <v>28</v>
      </c>
      <c r="D97" s="24" t="s">
        <v>29</v>
      </c>
      <c r="E97" s="28">
        <f t="shared" si="5"/>
        <v>6127</v>
      </c>
      <c r="F97" s="28">
        <v>5527</v>
      </c>
      <c r="G97" s="28">
        <v>405</v>
      </c>
      <c r="H97" s="28">
        <v>75</v>
      </c>
      <c r="I97" s="28">
        <v>120</v>
      </c>
      <c r="J97" s="26">
        <f>SUM(G97:I97)/E97</f>
        <v>9.7927207442467759E-2</v>
      </c>
      <c r="K97" s="28">
        <v>6</v>
      </c>
      <c r="L97" s="28">
        <v>6</v>
      </c>
      <c r="M97" s="28">
        <v>555.5</v>
      </c>
      <c r="N97" s="28">
        <v>0</v>
      </c>
      <c r="O97" s="39"/>
    </row>
    <row r="98" spans="2:15" ht="20.100000000000001" customHeight="1" x14ac:dyDescent="0.25">
      <c r="B98" s="17"/>
      <c r="C98" s="52"/>
      <c r="D98" s="50" t="s">
        <v>93</v>
      </c>
      <c r="E98" s="28">
        <v>10953.5</v>
      </c>
      <c r="F98" s="28">
        <v>9006.5</v>
      </c>
      <c r="G98" s="28">
        <v>1635</v>
      </c>
      <c r="H98" s="28">
        <v>201</v>
      </c>
      <c r="I98" s="28">
        <v>111</v>
      </c>
      <c r="J98" s="26">
        <f t="shared" si="4"/>
        <v>0.17775140366093028</v>
      </c>
      <c r="K98" s="28">
        <v>0</v>
      </c>
      <c r="L98" s="28">
        <v>10.5</v>
      </c>
      <c r="M98" s="28">
        <v>766.5</v>
      </c>
      <c r="N98" s="28">
        <v>0</v>
      </c>
      <c r="O98" s="39"/>
    </row>
    <row r="99" spans="2:15" ht="20.100000000000001" customHeight="1" x14ac:dyDescent="0.25">
      <c r="B99" s="17"/>
      <c r="C99" s="52"/>
      <c r="D99" s="50" t="s">
        <v>94</v>
      </c>
      <c r="E99" s="28">
        <v>811</v>
      </c>
      <c r="F99" s="28">
        <v>755.5</v>
      </c>
      <c r="G99" s="28">
        <v>40.5</v>
      </c>
      <c r="H99" s="28">
        <v>0</v>
      </c>
      <c r="I99" s="28">
        <v>15</v>
      </c>
      <c r="J99" s="26">
        <f t="shared" si="4"/>
        <v>6.8434032059186189E-2</v>
      </c>
      <c r="K99" s="28">
        <v>0</v>
      </c>
      <c r="L99" s="28">
        <v>0</v>
      </c>
      <c r="M99" s="28">
        <v>127</v>
      </c>
      <c r="N99" s="28">
        <v>0</v>
      </c>
      <c r="O99" s="39"/>
    </row>
    <row r="100" spans="2:15" ht="20.100000000000001" customHeight="1" x14ac:dyDescent="0.25">
      <c r="B100" s="17"/>
      <c r="C100" s="52"/>
      <c r="D100" s="50" t="s">
        <v>95</v>
      </c>
      <c r="E100" s="28">
        <v>769</v>
      </c>
      <c r="F100" s="28">
        <v>679</v>
      </c>
      <c r="G100" s="28">
        <v>49.5</v>
      </c>
      <c r="H100" s="28">
        <v>22.5</v>
      </c>
      <c r="I100" s="28">
        <v>18</v>
      </c>
      <c r="J100" s="26">
        <f t="shared" si="4"/>
        <v>0.11703511053315994</v>
      </c>
      <c r="K100" s="28">
        <v>0</v>
      </c>
      <c r="L100" s="28">
        <v>13.5</v>
      </c>
      <c r="M100" s="28">
        <v>96</v>
      </c>
      <c r="N100" s="28">
        <v>0</v>
      </c>
      <c r="O100" s="39"/>
    </row>
    <row r="101" spans="2:15" ht="20.100000000000001" customHeight="1" x14ac:dyDescent="0.25">
      <c r="B101" s="17"/>
      <c r="C101" s="52"/>
      <c r="D101" s="24" t="s">
        <v>30</v>
      </c>
      <c r="E101" s="28">
        <f t="shared" si="5"/>
        <v>3726</v>
      </c>
      <c r="F101" s="28">
        <v>3085.5</v>
      </c>
      <c r="G101" s="28">
        <v>490.5</v>
      </c>
      <c r="H101" s="28">
        <v>61.5</v>
      </c>
      <c r="I101" s="28">
        <v>88.5</v>
      </c>
      <c r="J101" s="26">
        <f t="shared" si="4"/>
        <v>0.1719001610305958</v>
      </c>
      <c r="K101" s="28" t="s">
        <v>68</v>
      </c>
      <c r="L101" s="28" t="s">
        <v>68</v>
      </c>
      <c r="M101" s="28">
        <v>237.5</v>
      </c>
      <c r="N101" s="28" t="s">
        <v>68</v>
      </c>
      <c r="O101" s="39"/>
    </row>
    <row r="102" spans="2:15" ht="20.100000000000001" customHeight="1" x14ac:dyDescent="0.25">
      <c r="B102" s="17"/>
      <c r="C102" s="51" t="s">
        <v>31</v>
      </c>
      <c r="D102" s="18" t="s">
        <v>82</v>
      </c>
      <c r="E102" s="19">
        <f t="shared" si="5"/>
        <v>40766</v>
      </c>
      <c r="F102" s="19">
        <v>27575</v>
      </c>
      <c r="G102" s="19">
        <v>9838.5</v>
      </c>
      <c r="H102" s="19">
        <v>1848</v>
      </c>
      <c r="I102" s="19">
        <v>1504.5</v>
      </c>
      <c r="J102" s="20">
        <f t="shared" si="4"/>
        <v>0.32357847225629199</v>
      </c>
      <c r="K102" s="21" t="s">
        <v>68</v>
      </c>
      <c r="L102" s="21">
        <v>75</v>
      </c>
      <c r="M102" s="21">
        <v>2240.75</v>
      </c>
      <c r="N102" s="21" t="s">
        <v>68</v>
      </c>
      <c r="O102" s="39"/>
    </row>
    <row r="103" spans="2:15" ht="20.100000000000001" customHeight="1" x14ac:dyDescent="0.25">
      <c r="B103" s="17"/>
      <c r="C103" s="51"/>
      <c r="D103" s="18" t="s">
        <v>83</v>
      </c>
      <c r="E103" s="19">
        <f t="shared" si="5"/>
        <v>7371</v>
      </c>
      <c r="F103" s="19">
        <v>4263</v>
      </c>
      <c r="G103" s="19">
        <v>2292</v>
      </c>
      <c r="H103" s="19">
        <v>387</v>
      </c>
      <c r="I103" s="19">
        <v>429</v>
      </c>
      <c r="J103" s="20">
        <f t="shared" si="4"/>
        <v>0.42165242165242167</v>
      </c>
      <c r="K103" s="21">
        <v>28.5</v>
      </c>
      <c r="L103" s="21">
        <v>34.5</v>
      </c>
      <c r="M103" s="21">
        <v>668.5</v>
      </c>
      <c r="N103" s="21" t="s">
        <v>68</v>
      </c>
      <c r="O103" s="39"/>
    </row>
    <row r="104" spans="2:15" ht="20.100000000000001" customHeight="1" x14ac:dyDescent="0.25">
      <c r="B104" s="17"/>
      <c r="C104" s="51"/>
      <c r="D104" s="18" t="s">
        <v>85</v>
      </c>
      <c r="E104" s="19">
        <f t="shared" si="5"/>
        <v>8151</v>
      </c>
      <c r="F104" s="19">
        <v>4897.5</v>
      </c>
      <c r="G104" s="19">
        <v>2488.5</v>
      </c>
      <c r="H104" s="19">
        <v>424.5</v>
      </c>
      <c r="I104" s="19">
        <v>340.5</v>
      </c>
      <c r="J104" s="20">
        <f t="shared" si="4"/>
        <v>0.3991534781008465</v>
      </c>
      <c r="K104" s="21">
        <v>21</v>
      </c>
      <c r="L104" s="21">
        <v>18</v>
      </c>
      <c r="M104" s="21">
        <v>777.5</v>
      </c>
      <c r="N104" s="21" t="s">
        <v>68</v>
      </c>
      <c r="O104" s="39"/>
    </row>
    <row r="105" spans="2:15" ht="20.100000000000001" customHeight="1" x14ac:dyDescent="0.25">
      <c r="B105" s="17"/>
      <c r="C105" s="52" t="s">
        <v>32</v>
      </c>
      <c r="D105" s="24" t="s">
        <v>33</v>
      </c>
      <c r="E105" s="25">
        <f t="shared" si="5"/>
        <v>1521</v>
      </c>
      <c r="F105" s="25">
        <v>922.5</v>
      </c>
      <c r="G105" s="25">
        <v>490.5</v>
      </c>
      <c r="H105" s="25">
        <v>27</v>
      </c>
      <c r="I105" s="25">
        <v>81</v>
      </c>
      <c r="J105" s="26">
        <f t="shared" si="4"/>
        <v>0.39349112426035504</v>
      </c>
      <c r="K105" s="28">
        <v>0</v>
      </c>
      <c r="L105" s="25">
        <v>330</v>
      </c>
      <c r="M105" s="25">
        <v>50</v>
      </c>
      <c r="N105" s="28" t="s">
        <v>68</v>
      </c>
      <c r="O105" s="39"/>
    </row>
    <row r="106" spans="2:15" ht="20.100000000000001" customHeight="1" x14ac:dyDescent="0.25">
      <c r="B106" s="17"/>
      <c r="C106" s="52"/>
      <c r="D106" s="24" t="s">
        <v>34</v>
      </c>
      <c r="E106" s="25">
        <f t="shared" si="5"/>
        <v>3624</v>
      </c>
      <c r="F106" s="25">
        <v>2839.5</v>
      </c>
      <c r="G106" s="25">
        <v>562.5</v>
      </c>
      <c r="H106" s="25">
        <v>139.5</v>
      </c>
      <c r="I106" s="25">
        <v>82.5</v>
      </c>
      <c r="J106" s="26">
        <f t="shared" si="4"/>
        <v>0.21647350993377484</v>
      </c>
      <c r="K106" s="28" t="s">
        <v>68</v>
      </c>
      <c r="L106" s="25">
        <v>54</v>
      </c>
      <c r="M106" s="25">
        <v>503</v>
      </c>
      <c r="N106" s="28" t="s">
        <v>68</v>
      </c>
      <c r="O106" s="39"/>
    </row>
    <row r="107" spans="2:15" ht="20.100000000000001" customHeight="1" x14ac:dyDescent="0.25">
      <c r="B107" s="17"/>
      <c r="C107" s="52"/>
      <c r="D107" s="24" t="s">
        <v>35</v>
      </c>
      <c r="E107" s="25">
        <f t="shared" si="5"/>
        <v>1200</v>
      </c>
      <c r="F107" s="25">
        <v>1080</v>
      </c>
      <c r="G107" s="25">
        <v>52.5</v>
      </c>
      <c r="H107" s="25">
        <v>18</v>
      </c>
      <c r="I107" s="25">
        <v>49.5</v>
      </c>
      <c r="J107" s="26">
        <f t="shared" si="4"/>
        <v>0.1</v>
      </c>
      <c r="K107" s="28">
        <v>0</v>
      </c>
      <c r="L107" s="28">
        <v>0</v>
      </c>
      <c r="M107" s="25">
        <v>89.5</v>
      </c>
      <c r="N107" s="28" t="s">
        <v>68</v>
      </c>
      <c r="O107" s="39"/>
    </row>
    <row r="108" spans="2:15" ht="20.100000000000001" customHeight="1" x14ac:dyDescent="0.25">
      <c r="B108" s="17"/>
      <c r="C108" s="52"/>
      <c r="D108" s="24" t="s">
        <v>36</v>
      </c>
      <c r="E108" s="25">
        <f t="shared" si="5"/>
        <v>466.5</v>
      </c>
      <c r="F108" s="25">
        <v>459</v>
      </c>
      <c r="G108" s="25">
        <v>7.5</v>
      </c>
      <c r="H108" s="25"/>
      <c r="I108" s="25">
        <v>0</v>
      </c>
      <c r="J108" s="26">
        <f t="shared" si="4"/>
        <v>1.607717041800643E-2</v>
      </c>
      <c r="K108" s="25">
        <v>0</v>
      </c>
      <c r="L108" s="28" t="s">
        <v>68</v>
      </c>
      <c r="M108" s="25">
        <v>15</v>
      </c>
      <c r="N108" s="28" t="s">
        <v>68</v>
      </c>
      <c r="O108" s="39"/>
    </row>
    <row r="109" spans="2:15" ht="20.100000000000001" customHeight="1" x14ac:dyDescent="0.25">
      <c r="B109" s="17"/>
      <c r="C109" s="52"/>
      <c r="D109" s="24" t="s">
        <v>69</v>
      </c>
      <c r="E109" s="25">
        <f t="shared" si="5"/>
        <v>5520</v>
      </c>
      <c r="F109" s="25">
        <v>3606</v>
      </c>
      <c r="G109" s="25">
        <v>1380</v>
      </c>
      <c r="H109" s="25">
        <v>264</v>
      </c>
      <c r="I109" s="25">
        <v>270</v>
      </c>
      <c r="J109" s="26">
        <f t="shared" si="4"/>
        <v>0.34673913043478261</v>
      </c>
      <c r="K109" s="28">
        <v>0</v>
      </c>
      <c r="L109" s="25">
        <v>63</v>
      </c>
      <c r="M109" s="25">
        <v>234.5</v>
      </c>
      <c r="N109" s="28" t="s">
        <v>68</v>
      </c>
      <c r="O109" s="39"/>
    </row>
    <row r="110" spans="2:15" ht="20.100000000000001" customHeight="1" x14ac:dyDescent="0.25">
      <c r="B110" s="17"/>
      <c r="C110" s="18" t="s">
        <v>38</v>
      </c>
      <c r="D110" s="18" t="s">
        <v>17</v>
      </c>
      <c r="E110" s="19">
        <f t="shared" si="5"/>
        <v>25299</v>
      </c>
      <c r="F110" s="19">
        <v>20951.5</v>
      </c>
      <c r="G110" s="19">
        <v>3019</v>
      </c>
      <c r="H110" s="19">
        <v>684</v>
      </c>
      <c r="I110" s="19">
        <v>644.5</v>
      </c>
      <c r="J110" s="20">
        <f t="shared" si="4"/>
        <v>0.17184473694612434</v>
      </c>
      <c r="K110" s="19">
        <v>1430</v>
      </c>
      <c r="L110" s="19">
        <v>2801</v>
      </c>
      <c r="M110" s="19">
        <v>5693.5</v>
      </c>
      <c r="N110" s="21" t="s">
        <v>68</v>
      </c>
      <c r="O110" s="39"/>
    </row>
    <row r="111" spans="2:15" ht="20.100000000000001" customHeight="1" x14ac:dyDescent="0.25">
      <c r="B111" s="17"/>
      <c r="C111" s="52" t="s">
        <v>39</v>
      </c>
      <c r="D111" s="24" t="s">
        <v>40</v>
      </c>
      <c r="E111" s="25">
        <f t="shared" si="5"/>
        <v>9253.1999999999935</v>
      </c>
      <c r="F111" s="25">
        <v>6002.4999999999945</v>
      </c>
      <c r="G111" s="25">
        <v>2641.7</v>
      </c>
      <c r="H111" s="25">
        <v>316.5</v>
      </c>
      <c r="I111" s="25">
        <v>292.5</v>
      </c>
      <c r="J111" s="26">
        <f t="shared" si="4"/>
        <v>0.3513054943154803</v>
      </c>
      <c r="K111" s="28">
        <v>18</v>
      </c>
      <c r="L111" s="25">
        <v>261</v>
      </c>
      <c r="M111" s="25">
        <v>808.5</v>
      </c>
      <c r="N111" s="28" t="s">
        <v>68</v>
      </c>
      <c r="O111" s="39"/>
    </row>
    <row r="112" spans="2:15" ht="20.100000000000001" customHeight="1" x14ac:dyDescent="0.25">
      <c r="B112" s="17"/>
      <c r="C112" s="52"/>
      <c r="D112" s="24" t="s">
        <v>41</v>
      </c>
      <c r="E112" s="25">
        <f t="shared" si="5"/>
        <v>7449.0999999999995</v>
      </c>
      <c r="F112" s="25">
        <v>4782.0999999999995</v>
      </c>
      <c r="G112" s="25">
        <v>1779</v>
      </c>
      <c r="H112" s="25">
        <v>532.5</v>
      </c>
      <c r="I112" s="25">
        <v>355.5</v>
      </c>
      <c r="J112" s="26">
        <f t="shared" si="4"/>
        <v>0.35802982910687198</v>
      </c>
      <c r="K112" s="25">
        <v>67.5</v>
      </c>
      <c r="L112" s="25">
        <v>37.5</v>
      </c>
      <c r="M112" s="25">
        <v>861.5</v>
      </c>
      <c r="N112" s="28" t="s">
        <v>68</v>
      </c>
      <c r="O112" s="39"/>
    </row>
    <row r="113" spans="2:15" ht="20.100000000000001" customHeight="1" x14ac:dyDescent="0.25">
      <c r="B113" s="17"/>
      <c r="C113" s="52"/>
      <c r="D113" s="24" t="s">
        <v>42</v>
      </c>
      <c r="E113" s="25">
        <f t="shared" si="5"/>
        <v>2343.5</v>
      </c>
      <c r="F113" s="25">
        <v>2073.5</v>
      </c>
      <c r="G113" s="25">
        <v>198</v>
      </c>
      <c r="H113" s="25">
        <v>72</v>
      </c>
      <c r="I113" s="25">
        <v>0</v>
      </c>
      <c r="J113" s="26">
        <f t="shared" si="4"/>
        <v>0.11521228931085982</v>
      </c>
      <c r="K113" s="25" t="s">
        <v>68</v>
      </c>
      <c r="L113" s="28">
        <v>0</v>
      </c>
      <c r="M113" s="25">
        <v>72</v>
      </c>
      <c r="N113" s="28" t="s">
        <v>68</v>
      </c>
      <c r="O113" s="39"/>
    </row>
    <row r="114" spans="2:15" ht="20.100000000000001" customHeight="1" x14ac:dyDescent="0.25">
      <c r="B114" s="17"/>
      <c r="C114" s="52"/>
      <c r="D114" s="24" t="s">
        <v>43</v>
      </c>
      <c r="E114" s="25">
        <f t="shared" si="5"/>
        <v>8269.4999999999927</v>
      </c>
      <c r="F114" s="25">
        <v>7040.2999999999938</v>
      </c>
      <c r="G114" s="25">
        <v>970.2</v>
      </c>
      <c r="H114" s="25">
        <v>137.5</v>
      </c>
      <c r="I114" s="25">
        <v>121.5</v>
      </c>
      <c r="J114" s="26">
        <f t="shared" si="4"/>
        <v>0.14864260233387763</v>
      </c>
      <c r="K114" s="28">
        <v>0</v>
      </c>
      <c r="L114" s="25">
        <v>134</v>
      </c>
      <c r="M114" s="25">
        <v>564.79999999999995</v>
      </c>
      <c r="N114" s="28" t="s">
        <v>68</v>
      </c>
      <c r="O114" s="39"/>
    </row>
    <row r="115" spans="2:15" ht="29.25" customHeight="1" x14ac:dyDescent="0.25">
      <c r="B115" s="17"/>
      <c r="C115" s="52"/>
      <c r="D115" s="29" t="s">
        <v>44</v>
      </c>
      <c r="E115" s="25">
        <f t="shared" si="5"/>
        <v>414.15</v>
      </c>
      <c r="F115" s="25">
        <v>396.15</v>
      </c>
      <c r="G115" s="25">
        <v>12</v>
      </c>
      <c r="H115" s="28">
        <v>6</v>
      </c>
      <c r="I115" s="28">
        <v>0</v>
      </c>
      <c r="J115" s="26">
        <f t="shared" si="4"/>
        <v>4.3462513582035497E-2</v>
      </c>
      <c r="K115" s="28">
        <v>0</v>
      </c>
      <c r="L115" s="28">
        <v>0</v>
      </c>
      <c r="M115" s="28">
        <v>48.3</v>
      </c>
      <c r="N115" s="28" t="s">
        <v>68</v>
      </c>
      <c r="O115" s="39"/>
    </row>
    <row r="116" spans="2:15" ht="20.100000000000001" customHeight="1" x14ac:dyDescent="0.25">
      <c r="B116" s="17"/>
      <c r="C116" s="51" t="s">
        <v>45</v>
      </c>
      <c r="D116" s="18" t="s">
        <v>46</v>
      </c>
      <c r="E116" s="19">
        <f t="shared" si="5"/>
        <v>58242</v>
      </c>
      <c r="F116" s="19">
        <v>47163</v>
      </c>
      <c r="G116" s="19">
        <v>7297.5</v>
      </c>
      <c r="H116" s="19">
        <v>1924.5</v>
      </c>
      <c r="I116" s="19">
        <v>1857</v>
      </c>
      <c r="J116" s="20">
        <f t="shared" si="4"/>
        <v>0.19022355001545277</v>
      </c>
      <c r="K116" s="19">
        <v>1396.5</v>
      </c>
      <c r="L116" s="19">
        <v>954</v>
      </c>
      <c r="M116" s="19">
        <v>7855</v>
      </c>
      <c r="N116" s="21" t="s">
        <v>68</v>
      </c>
      <c r="O116" s="39"/>
    </row>
    <row r="117" spans="2:15" ht="20.100000000000001" customHeight="1" x14ac:dyDescent="0.25">
      <c r="B117" s="17"/>
      <c r="C117" s="51"/>
      <c r="D117" s="18" t="s">
        <v>47</v>
      </c>
      <c r="E117" s="19">
        <f t="shared" si="5"/>
        <v>5946</v>
      </c>
      <c r="F117" s="19">
        <v>3748.5</v>
      </c>
      <c r="G117" s="19">
        <v>1765.5</v>
      </c>
      <c r="H117" s="19">
        <v>256.5</v>
      </c>
      <c r="I117" s="19">
        <v>175.5</v>
      </c>
      <c r="J117" s="20">
        <f t="shared" si="4"/>
        <v>0.36957618567103934</v>
      </c>
      <c r="K117" s="21">
        <v>0</v>
      </c>
      <c r="L117" s="19">
        <v>13.5</v>
      </c>
      <c r="M117" s="19">
        <v>600.5</v>
      </c>
      <c r="N117" s="21" t="s">
        <v>68</v>
      </c>
      <c r="O117" s="39"/>
    </row>
    <row r="118" spans="2:15" ht="20.100000000000001" customHeight="1" x14ac:dyDescent="0.25">
      <c r="B118" s="17"/>
      <c r="C118" s="51"/>
      <c r="D118" s="18" t="s">
        <v>70</v>
      </c>
      <c r="E118" s="19">
        <f t="shared" si="5"/>
        <v>3429</v>
      </c>
      <c r="F118" s="19">
        <v>3186</v>
      </c>
      <c r="G118" s="19">
        <v>195</v>
      </c>
      <c r="H118" s="19">
        <v>42</v>
      </c>
      <c r="I118" s="19">
        <v>6</v>
      </c>
      <c r="J118" s="20">
        <f t="shared" si="4"/>
        <v>7.0866141732283464E-2</v>
      </c>
      <c r="K118" s="21">
        <v>0</v>
      </c>
      <c r="L118" s="21">
        <v>4.5</v>
      </c>
      <c r="M118" s="19">
        <v>191.5</v>
      </c>
      <c r="N118" s="21" t="s">
        <v>68</v>
      </c>
      <c r="O118" s="39"/>
    </row>
    <row r="119" spans="2:15" ht="20.100000000000001" customHeight="1" x14ac:dyDescent="0.25">
      <c r="B119" s="17"/>
      <c r="C119" s="52" t="s">
        <v>49</v>
      </c>
      <c r="D119" s="24" t="s">
        <v>50</v>
      </c>
      <c r="E119" s="25">
        <f t="shared" si="5"/>
        <v>714</v>
      </c>
      <c r="F119" s="25">
        <v>436.5</v>
      </c>
      <c r="G119" s="25">
        <v>163.5</v>
      </c>
      <c r="H119" s="25">
        <v>30</v>
      </c>
      <c r="I119" s="25">
        <v>84</v>
      </c>
      <c r="J119" s="26">
        <f t="shared" si="4"/>
        <v>0.38865546218487396</v>
      </c>
      <c r="K119" s="25">
        <v>0</v>
      </c>
      <c r="L119" s="25">
        <v>18</v>
      </c>
      <c r="M119" s="25">
        <v>58.5</v>
      </c>
      <c r="N119" s="28" t="s">
        <v>68</v>
      </c>
      <c r="O119" s="39"/>
    </row>
    <row r="120" spans="2:15" ht="20.100000000000001" customHeight="1" x14ac:dyDescent="0.25">
      <c r="B120" s="17"/>
      <c r="C120" s="52"/>
      <c r="D120" s="24" t="s">
        <v>51</v>
      </c>
      <c r="E120" s="25">
        <f t="shared" si="5"/>
        <v>7654.5</v>
      </c>
      <c r="F120" s="25">
        <v>6195</v>
      </c>
      <c r="G120" s="25">
        <v>1009.5</v>
      </c>
      <c r="H120" s="25">
        <v>252</v>
      </c>
      <c r="I120" s="25">
        <v>198</v>
      </c>
      <c r="J120" s="26">
        <f t="shared" si="4"/>
        <v>0.19067215363511661</v>
      </c>
      <c r="K120" s="25">
        <v>91.5</v>
      </c>
      <c r="L120" s="25">
        <v>78</v>
      </c>
      <c r="M120" s="25">
        <v>294.5</v>
      </c>
      <c r="N120" s="28" t="s">
        <v>68</v>
      </c>
      <c r="O120" s="39"/>
    </row>
    <row r="121" spans="2:15" ht="20.100000000000001" customHeight="1" x14ac:dyDescent="0.25">
      <c r="B121" s="17"/>
      <c r="C121" s="52"/>
      <c r="D121" s="24" t="s">
        <v>52</v>
      </c>
      <c r="E121" s="25">
        <f t="shared" si="5"/>
        <v>2412</v>
      </c>
      <c r="F121" s="25">
        <v>1708.5</v>
      </c>
      <c r="G121" s="25">
        <v>385.5</v>
      </c>
      <c r="H121" s="25">
        <v>109.5</v>
      </c>
      <c r="I121" s="25">
        <v>208.5</v>
      </c>
      <c r="J121" s="26">
        <f t="shared" si="4"/>
        <v>0.29166666666666669</v>
      </c>
      <c r="K121" s="28">
        <v>27</v>
      </c>
      <c r="L121" s="25">
        <v>36</v>
      </c>
      <c r="M121" s="25">
        <v>284.5</v>
      </c>
      <c r="N121" s="28" t="s">
        <v>68</v>
      </c>
      <c r="O121" s="39"/>
    </row>
    <row r="122" spans="2:15" ht="20.100000000000001" customHeight="1" x14ac:dyDescent="0.25">
      <c r="B122" s="17"/>
      <c r="C122" s="52"/>
      <c r="D122" s="24" t="s">
        <v>53</v>
      </c>
      <c r="E122" s="25">
        <f t="shared" si="5"/>
        <v>9511.5</v>
      </c>
      <c r="F122" s="25">
        <v>6447</v>
      </c>
      <c r="G122" s="25">
        <v>2277</v>
      </c>
      <c r="H122" s="25">
        <v>388.5</v>
      </c>
      <c r="I122" s="25">
        <v>399</v>
      </c>
      <c r="J122" s="26">
        <f t="shared" si="4"/>
        <v>0.32218892919097936</v>
      </c>
      <c r="K122" s="25">
        <v>0</v>
      </c>
      <c r="L122" s="25">
        <v>228</v>
      </c>
      <c r="M122" s="25">
        <v>782</v>
      </c>
      <c r="N122" s="28" t="s">
        <v>68</v>
      </c>
      <c r="O122" s="39"/>
    </row>
    <row r="123" spans="2:15" ht="20.100000000000001" customHeight="1" x14ac:dyDescent="0.25">
      <c r="B123" s="17"/>
      <c r="C123" s="52"/>
      <c r="D123" s="24" t="s">
        <v>54</v>
      </c>
      <c r="E123" s="25">
        <f t="shared" si="5"/>
        <v>7035</v>
      </c>
      <c r="F123" s="25">
        <v>4575</v>
      </c>
      <c r="G123" s="25">
        <v>1819.5</v>
      </c>
      <c r="H123" s="25">
        <v>297</v>
      </c>
      <c r="I123" s="25">
        <v>343.5</v>
      </c>
      <c r="J123" s="26">
        <f t="shared" si="4"/>
        <v>0.34968017057569295</v>
      </c>
      <c r="K123" s="25">
        <v>6</v>
      </c>
      <c r="L123" s="25">
        <v>58.5</v>
      </c>
      <c r="M123" s="25">
        <v>943</v>
      </c>
      <c r="N123" s="28" t="s">
        <v>68</v>
      </c>
      <c r="O123" s="39"/>
    </row>
    <row r="124" spans="2:15" ht="20.100000000000001" customHeight="1" x14ac:dyDescent="0.25">
      <c r="B124" s="17"/>
      <c r="C124" s="52"/>
      <c r="D124" s="24" t="s">
        <v>55</v>
      </c>
      <c r="E124" s="25">
        <f t="shared" si="5"/>
        <v>6772.5</v>
      </c>
      <c r="F124" s="25">
        <v>5265</v>
      </c>
      <c r="G124" s="25">
        <v>1417.5</v>
      </c>
      <c r="H124" s="25">
        <v>67.5</v>
      </c>
      <c r="I124" s="25">
        <v>22.5</v>
      </c>
      <c r="J124" s="26">
        <f t="shared" si="4"/>
        <v>0.22259136212624583</v>
      </c>
      <c r="K124" s="25">
        <v>0</v>
      </c>
      <c r="L124" s="25">
        <v>19.5</v>
      </c>
      <c r="M124" s="25">
        <v>383.5</v>
      </c>
      <c r="N124" s="28" t="s">
        <v>68</v>
      </c>
      <c r="O124" s="39"/>
    </row>
    <row r="125" spans="2:15" ht="20.100000000000001" customHeight="1" x14ac:dyDescent="0.25">
      <c r="B125" s="17"/>
      <c r="C125" s="51" t="s">
        <v>72</v>
      </c>
      <c r="D125" s="18" t="s">
        <v>51</v>
      </c>
      <c r="E125" s="19">
        <f t="shared" si="5"/>
        <v>8301.5</v>
      </c>
      <c r="F125" s="19">
        <v>5104</v>
      </c>
      <c r="G125" s="19">
        <v>2338</v>
      </c>
      <c r="H125" s="19">
        <v>340.5</v>
      </c>
      <c r="I125" s="19">
        <v>519</v>
      </c>
      <c r="J125" s="20">
        <f t="shared" si="4"/>
        <v>0.38517135457447449</v>
      </c>
      <c r="K125" s="21">
        <v>0</v>
      </c>
      <c r="L125" s="19">
        <v>111</v>
      </c>
      <c r="M125" s="19">
        <v>612</v>
      </c>
      <c r="N125" s="21" t="s">
        <v>68</v>
      </c>
      <c r="O125" s="39"/>
    </row>
    <row r="126" spans="2:15" ht="20.100000000000001" customHeight="1" x14ac:dyDescent="0.25">
      <c r="B126" s="17"/>
      <c r="C126" s="51"/>
      <c r="D126" s="18" t="s">
        <v>52</v>
      </c>
      <c r="E126" s="19">
        <f t="shared" si="5"/>
        <v>1530.5</v>
      </c>
      <c r="F126" s="19">
        <v>1106</v>
      </c>
      <c r="G126" s="19">
        <v>252</v>
      </c>
      <c r="H126" s="19">
        <v>64.5</v>
      </c>
      <c r="I126" s="19">
        <v>108</v>
      </c>
      <c r="J126" s="20">
        <f t="shared" si="4"/>
        <v>0.27736033975824892</v>
      </c>
      <c r="K126" s="21">
        <v>0</v>
      </c>
      <c r="L126" s="19">
        <v>45</v>
      </c>
      <c r="M126" s="19">
        <v>300</v>
      </c>
      <c r="N126" s="21" t="s">
        <v>68</v>
      </c>
      <c r="O126" s="39"/>
    </row>
    <row r="127" spans="2:15" ht="20.100000000000001" customHeight="1" x14ac:dyDescent="0.25">
      <c r="B127" s="17"/>
      <c r="C127" s="51"/>
      <c r="D127" s="18" t="s">
        <v>53</v>
      </c>
      <c r="E127" s="19">
        <f t="shared" si="5"/>
        <v>2825</v>
      </c>
      <c r="F127" s="19">
        <v>1865</v>
      </c>
      <c r="G127" s="19">
        <v>726</v>
      </c>
      <c r="H127" s="19">
        <v>96</v>
      </c>
      <c r="I127" s="19">
        <v>138</v>
      </c>
      <c r="J127" s="20">
        <f t="shared" si="4"/>
        <v>0.33982300884955752</v>
      </c>
      <c r="K127" s="21">
        <v>0</v>
      </c>
      <c r="L127" s="19">
        <v>0</v>
      </c>
      <c r="M127" s="19">
        <v>258</v>
      </c>
      <c r="N127" s="21" t="s">
        <v>68</v>
      </c>
      <c r="O127" s="39"/>
    </row>
    <row r="128" spans="2:15" ht="20.100000000000001" customHeight="1" x14ac:dyDescent="0.25">
      <c r="B128" s="17"/>
      <c r="C128" s="51"/>
      <c r="D128" s="18" t="s">
        <v>56</v>
      </c>
      <c r="E128" s="19">
        <f t="shared" si="5"/>
        <v>2449.5</v>
      </c>
      <c r="F128" s="19">
        <v>1996.5</v>
      </c>
      <c r="G128" s="19">
        <v>286.5</v>
      </c>
      <c r="H128" s="19">
        <v>49.5</v>
      </c>
      <c r="I128" s="19">
        <v>117</v>
      </c>
      <c r="J128" s="20">
        <f t="shared" si="4"/>
        <v>0.18493570116350275</v>
      </c>
      <c r="K128" s="21">
        <v>0</v>
      </c>
      <c r="L128" s="19">
        <v>144</v>
      </c>
      <c r="M128" s="19">
        <v>102</v>
      </c>
      <c r="N128" s="21" t="s">
        <v>68</v>
      </c>
      <c r="O128" s="39"/>
    </row>
    <row r="129" spans="2:15" ht="20.100000000000001" customHeight="1" x14ac:dyDescent="0.25">
      <c r="B129" s="17"/>
      <c r="C129" s="51"/>
      <c r="D129" s="18" t="s">
        <v>57</v>
      </c>
      <c r="E129" s="19">
        <f t="shared" si="5"/>
        <v>1527.5</v>
      </c>
      <c r="F129" s="19">
        <v>992</v>
      </c>
      <c r="G129" s="19">
        <v>375</v>
      </c>
      <c r="H129" s="19">
        <v>66</v>
      </c>
      <c r="I129" s="19">
        <v>94.5</v>
      </c>
      <c r="J129" s="20">
        <f t="shared" si="4"/>
        <v>0.35057283142389528</v>
      </c>
      <c r="K129" s="21">
        <v>0</v>
      </c>
      <c r="L129" s="19">
        <v>0</v>
      </c>
      <c r="M129" s="19">
        <v>43.5</v>
      </c>
      <c r="N129" s="21" t="s">
        <v>68</v>
      </c>
      <c r="O129" s="39"/>
    </row>
    <row r="130" spans="2:15" ht="20.100000000000001" customHeight="1" x14ac:dyDescent="0.25">
      <c r="B130" s="17"/>
      <c r="C130" s="51"/>
      <c r="D130" s="18" t="s">
        <v>58</v>
      </c>
      <c r="E130" s="19">
        <f t="shared" si="5"/>
        <v>1210.5</v>
      </c>
      <c r="F130" s="19">
        <v>1128</v>
      </c>
      <c r="G130" s="21">
        <v>73.5</v>
      </c>
      <c r="H130" s="21">
        <v>9</v>
      </c>
      <c r="I130" s="21">
        <v>0</v>
      </c>
      <c r="J130" s="20">
        <f t="shared" si="4"/>
        <v>6.8153655514250316E-2</v>
      </c>
      <c r="K130" s="19">
        <v>0</v>
      </c>
      <c r="L130" s="19">
        <v>9</v>
      </c>
      <c r="M130" s="21">
        <v>74</v>
      </c>
      <c r="N130" s="21" t="s">
        <v>68</v>
      </c>
      <c r="O130" s="39"/>
    </row>
    <row r="131" spans="2:15" ht="33" customHeight="1" x14ac:dyDescent="0.25">
      <c r="B131" s="17"/>
      <c r="C131" s="51"/>
      <c r="D131" s="32" t="s">
        <v>59</v>
      </c>
      <c r="E131" s="19">
        <f t="shared" si="5"/>
        <v>751.5</v>
      </c>
      <c r="F131" s="19">
        <v>666</v>
      </c>
      <c r="G131" s="19">
        <v>42</v>
      </c>
      <c r="H131" s="21">
        <v>6</v>
      </c>
      <c r="I131" s="21">
        <v>37.5</v>
      </c>
      <c r="J131" s="20">
        <f t="shared" si="4"/>
        <v>0.11377245508982035</v>
      </c>
      <c r="K131" s="21">
        <v>0</v>
      </c>
      <c r="L131" s="21">
        <v>12</v>
      </c>
      <c r="M131" s="19">
        <v>7.5</v>
      </c>
      <c r="N131" s="21" t="s">
        <v>68</v>
      </c>
      <c r="O131" s="39"/>
    </row>
    <row r="132" spans="2:15" ht="20.100000000000001" customHeight="1" x14ac:dyDescent="0.25">
      <c r="B132" s="17"/>
      <c r="C132" s="52" t="s">
        <v>60</v>
      </c>
      <c r="D132" s="24" t="s">
        <v>61</v>
      </c>
      <c r="E132" s="25">
        <f t="shared" si="5"/>
        <v>3088</v>
      </c>
      <c r="F132" s="25">
        <v>1759</v>
      </c>
      <c r="G132" s="25">
        <v>631.5</v>
      </c>
      <c r="H132" s="25">
        <v>207</v>
      </c>
      <c r="I132" s="25">
        <v>490.5</v>
      </c>
      <c r="J132" s="26">
        <f t="shared" si="4"/>
        <v>0.43037564766839376</v>
      </c>
      <c r="K132" s="25">
        <v>0</v>
      </c>
      <c r="L132" s="25">
        <v>58.5</v>
      </c>
      <c r="M132" s="25">
        <v>234</v>
      </c>
      <c r="N132" s="28" t="s">
        <v>68</v>
      </c>
      <c r="O132" s="39"/>
    </row>
    <row r="133" spans="2:15" ht="20.100000000000001" customHeight="1" x14ac:dyDescent="0.25">
      <c r="B133" s="17"/>
      <c r="C133" s="52"/>
      <c r="D133" s="24" t="s">
        <v>51</v>
      </c>
      <c r="E133" s="25">
        <f t="shared" si="5"/>
        <v>10851</v>
      </c>
      <c r="F133" s="25">
        <v>6912</v>
      </c>
      <c r="G133" s="25">
        <v>3199.5</v>
      </c>
      <c r="H133" s="25">
        <v>352.5</v>
      </c>
      <c r="I133" s="25">
        <v>387</v>
      </c>
      <c r="J133" s="26">
        <f t="shared" si="4"/>
        <v>0.36300801769422175</v>
      </c>
      <c r="K133" s="25">
        <v>0</v>
      </c>
      <c r="L133" s="25">
        <v>37.5</v>
      </c>
      <c r="M133" s="25">
        <v>1021.5</v>
      </c>
      <c r="N133" s="28" t="s">
        <v>68</v>
      </c>
      <c r="O133" s="39"/>
    </row>
    <row r="134" spans="2:15" ht="20.100000000000001" customHeight="1" x14ac:dyDescent="0.25">
      <c r="B134" s="17"/>
      <c r="C134" s="52"/>
      <c r="D134" s="24" t="s">
        <v>54</v>
      </c>
      <c r="E134" s="25">
        <f t="shared" si="5"/>
        <v>4140</v>
      </c>
      <c r="F134" s="25">
        <v>2907</v>
      </c>
      <c r="G134" s="25">
        <v>877</v>
      </c>
      <c r="H134" s="25">
        <v>141.5</v>
      </c>
      <c r="I134" s="25">
        <v>214.5</v>
      </c>
      <c r="J134" s="26">
        <f t="shared" si="4"/>
        <v>0.29782608695652174</v>
      </c>
      <c r="K134" s="25">
        <v>0</v>
      </c>
      <c r="L134" s="25">
        <v>51</v>
      </c>
      <c r="M134" s="25">
        <v>700.5</v>
      </c>
      <c r="N134" s="28" t="s">
        <v>68</v>
      </c>
      <c r="O134" s="39"/>
    </row>
    <row r="135" spans="2:15" ht="20.100000000000001" customHeight="1" x14ac:dyDescent="0.25">
      <c r="B135" s="17"/>
      <c r="C135" s="52"/>
      <c r="D135" s="24" t="s">
        <v>52</v>
      </c>
      <c r="E135" s="25">
        <f t="shared" si="5"/>
        <v>1152</v>
      </c>
      <c r="F135" s="25">
        <v>753</v>
      </c>
      <c r="G135" s="25">
        <v>195</v>
      </c>
      <c r="H135" s="25">
        <v>72</v>
      </c>
      <c r="I135" s="25">
        <v>132</v>
      </c>
      <c r="J135" s="26">
        <f t="shared" si="4"/>
        <v>0.34635416666666669</v>
      </c>
      <c r="K135" s="28">
        <v>0</v>
      </c>
      <c r="L135" s="25">
        <v>18</v>
      </c>
      <c r="M135" s="25">
        <v>100</v>
      </c>
      <c r="N135" s="28" t="s">
        <v>68</v>
      </c>
      <c r="O135" s="39"/>
    </row>
    <row r="136" spans="2:15" ht="20.100000000000001" customHeight="1" x14ac:dyDescent="0.25">
      <c r="B136" s="17"/>
      <c r="C136" s="52"/>
      <c r="D136" s="24" t="s">
        <v>53</v>
      </c>
      <c r="E136" s="25">
        <f t="shared" si="5"/>
        <v>2610.5</v>
      </c>
      <c r="F136" s="25">
        <v>1703</v>
      </c>
      <c r="G136" s="25">
        <v>591</v>
      </c>
      <c r="H136" s="25">
        <v>94.5</v>
      </c>
      <c r="I136" s="25">
        <v>222</v>
      </c>
      <c r="J136" s="26">
        <f t="shared" si="4"/>
        <v>0.34763455276766903</v>
      </c>
      <c r="K136" s="28">
        <v>0</v>
      </c>
      <c r="L136" s="25">
        <v>103.5</v>
      </c>
      <c r="M136" s="25">
        <v>318.5</v>
      </c>
      <c r="N136" s="28" t="s">
        <v>68</v>
      </c>
      <c r="O136" s="39"/>
    </row>
    <row r="137" spans="2:15" ht="20.100000000000001" customHeight="1" x14ac:dyDescent="0.25">
      <c r="B137" s="17"/>
      <c r="C137" s="52"/>
      <c r="D137" s="24" t="s">
        <v>57</v>
      </c>
      <c r="E137" s="25">
        <f t="shared" si="5"/>
        <v>2542.5</v>
      </c>
      <c r="F137" s="25">
        <v>1566</v>
      </c>
      <c r="G137" s="25">
        <v>432</v>
      </c>
      <c r="H137" s="25">
        <v>178.5</v>
      </c>
      <c r="I137" s="25">
        <v>366</v>
      </c>
      <c r="J137" s="26">
        <f t="shared" si="4"/>
        <v>0.384070796460177</v>
      </c>
      <c r="K137" s="25">
        <v>237</v>
      </c>
      <c r="L137" s="25">
        <v>81</v>
      </c>
      <c r="M137" s="25">
        <v>197.5</v>
      </c>
      <c r="N137" s="28" t="s">
        <v>68</v>
      </c>
      <c r="O137" s="39"/>
    </row>
    <row r="138" spans="2:15" ht="20.100000000000001" customHeight="1" x14ac:dyDescent="0.25">
      <c r="B138" s="17"/>
      <c r="C138" s="52"/>
      <c r="D138" s="24" t="s">
        <v>19</v>
      </c>
      <c r="E138" s="25">
        <f t="shared" si="5"/>
        <v>899.5</v>
      </c>
      <c r="F138" s="25">
        <v>791.5</v>
      </c>
      <c r="G138" s="25">
        <v>96</v>
      </c>
      <c r="H138" s="25">
        <v>12</v>
      </c>
      <c r="I138" s="28">
        <v>0</v>
      </c>
      <c r="J138" s="26">
        <f t="shared" si="4"/>
        <v>0.12006670372429128</v>
      </c>
      <c r="K138" s="28">
        <v>0</v>
      </c>
      <c r="L138" s="28">
        <v>0</v>
      </c>
      <c r="M138" s="25">
        <v>56</v>
      </c>
      <c r="N138" s="28" t="s">
        <v>68</v>
      </c>
      <c r="O138" s="39"/>
    </row>
    <row r="139" spans="2:15" ht="20.100000000000001" customHeight="1" x14ac:dyDescent="0.25">
      <c r="B139" s="17"/>
      <c r="C139" s="18" t="s">
        <v>62</v>
      </c>
      <c r="D139" s="18" t="s">
        <v>78</v>
      </c>
      <c r="E139" s="19">
        <f t="shared" ref="E139:E145" si="6">SUM(F139:I139)</f>
        <v>11164.5</v>
      </c>
      <c r="F139" s="19">
        <v>8101.5</v>
      </c>
      <c r="G139" s="19">
        <v>2443.5</v>
      </c>
      <c r="H139" s="19">
        <v>351</v>
      </c>
      <c r="I139" s="19">
        <v>268.5</v>
      </c>
      <c r="J139" s="20">
        <f t="shared" ref="J139:J145" si="7">SUM(G139:I139)/E139</f>
        <v>0.27435173988982936</v>
      </c>
      <c r="K139" s="21">
        <v>0</v>
      </c>
      <c r="L139" s="19">
        <v>228</v>
      </c>
      <c r="M139" s="19">
        <v>983</v>
      </c>
      <c r="N139" s="21" t="s">
        <v>68</v>
      </c>
      <c r="O139" s="39"/>
    </row>
    <row r="140" spans="2:15" ht="20.100000000000001" customHeight="1" x14ac:dyDescent="0.25">
      <c r="B140" s="17"/>
      <c r="C140" s="63" t="s">
        <v>77</v>
      </c>
      <c r="D140" s="24" t="s">
        <v>79</v>
      </c>
      <c r="E140" s="25">
        <f t="shared" si="6"/>
        <v>3114.5</v>
      </c>
      <c r="F140" s="25">
        <v>2625.5</v>
      </c>
      <c r="G140" s="25">
        <v>313.5</v>
      </c>
      <c r="H140" s="25">
        <v>114</v>
      </c>
      <c r="I140" s="28">
        <v>61.5</v>
      </c>
      <c r="J140" s="26">
        <f t="shared" si="7"/>
        <v>0.15700754535238401</v>
      </c>
      <c r="K140" s="28">
        <v>205.5</v>
      </c>
      <c r="L140" s="28">
        <v>37.5</v>
      </c>
      <c r="M140" s="25">
        <v>336.5</v>
      </c>
      <c r="N140" s="28" t="s">
        <v>68</v>
      </c>
      <c r="O140" s="39"/>
    </row>
    <row r="141" spans="2:15" ht="20.100000000000001" customHeight="1" x14ac:dyDescent="0.25">
      <c r="B141" s="17"/>
      <c r="C141" s="63"/>
      <c r="D141" s="24" t="s">
        <v>80</v>
      </c>
      <c r="E141" s="25">
        <f t="shared" si="6"/>
        <v>2048.5</v>
      </c>
      <c r="F141" s="25">
        <v>1625.5</v>
      </c>
      <c r="G141" s="25">
        <v>253.5</v>
      </c>
      <c r="H141" s="25">
        <v>78</v>
      </c>
      <c r="I141" s="28">
        <v>91.5</v>
      </c>
      <c r="J141" s="26">
        <f t="shared" si="7"/>
        <v>0.20649255552843543</v>
      </c>
      <c r="K141" s="28">
        <v>0</v>
      </c>
      <c r="L141" s="28">
        <v>54</v>
      </c>
      <c r="M141" s="25">
        <v>41.5</v>
      </c>
      <c r="N141" s="28" t="s">
        <v>68</v>
      </c>
      <c r="O141" s="39"/>
    </row>
    <row r="142" spans="2:15" ht="20.100000000000001" customHeight="1" x14ac:dyDescent="0.25">
      <c r="B142" s="17"/>
      <c r="C142" s="63"/>
      <c r="D142" s="24" t="s">
        <v>81</v>
      </c>
      <c r="E142" s="25">
        <f t="shared" si="6"/>
        <v>4299.5</v>
      </c>
      <c r="F142" s="25">
        <v>3227</v>
      </c>
      <c r="G142" s="25">
        <v>778.5</v>
      </c>
      <c r="H142" s="25">
        <v>154.5</v>
      </c>
      <c r="I142" s="28">
        <v>139.5</v>
      </c>
      <c r="J142" s="26">
        <f t="shared" si="7"/>
        <v>0.24944761018723108</v>
      </c>
      <c r="K142" s="28">
        <v>6</v>
      </c>
      <c r="L142" s="28">
        <v>139.5</v>
      </c>
      <c r="M142" s="25">
        <v>226</v>
      </c>
      <c r="N142" s="28" t="s">
        <v>68</v>
      </c>
      <c r="O142" s="39"/>
    </row>
    <row r="143" spans="2:15" ht="20.100000000000001" customHeight="1" x14ac:dyDescent="0.25">
      <c r="B143" s="17"/>
      <c r="C143" s="61" t="s">
        <v>76</v>
      </c>
      <c r="D143" s="33" t="s">
        <v>51</v>
      </c>
      <c r="E143" s="34">
        <f>SUM(F143:I143)</f>
        <v>23007</v>
      </c>
      <c r="F143" s="34">
        <v>18055.5</v>
      </c>
      <c r="G143" s="34">
        <v>3996</v>
      </c>
      <c r="H143" s="34">
        <v>480</v>
      </c>
      <c r="I143" s="35">
        <v>475.5</v>
      </c>
      <c r="J143" s="20">
        <f>SUM(G143:I143)/E143</f>
        <v>0.21521710783674533</v>
      </c>
      <c r="K143" s="35">
        <v>366</v>
      </c>
      <c r="L143" s="35">
        <v>81</v>
      </c>
      <c r="M143" s="34">
        <f>180+1252.5</f>
        <v>1432.5</v>
      </c>
      <c r="N143" s="21" t="s">
        <v>68</v>
      </c>
      <c r="O143" s="39"/>
    </row>
    <row r="144" spans="2:15" ht="20.100000000000001" customHeight="1" x14ac:dyDescent="0.25">
      <c r="B144" s="17"/>
      <c r="C144" s="62"/>
      <c r="D144" s="33" t="s">
        <v>54</v>
      </c>
      <c r="E144" s="34">
        <f t="shared" si="6"/>
        <v>8020.5</v>
      </c>
      <c r="F144" s="34">
        <v>6531</v>
      </c>
      <c r="G144" s="34">
        <v>1137</v>
      </c>
      <c r="H144" s="34">
        <v>201</v>
      </c>
      <c r="I144" s="35">
        <v>151.5</v>
      </c>
      <c r="J144" s="20">
        <f t="shared" si="7"/>
        <v>0.18571161398915279</v>
      </c>
      <c r="K144" s="35">
        <v>177</v>
      </c>
      <c r="L144" s="35">
        <v>67.5</v>
      </c>
      <c r="M144" s="34">
        <f>228+471</f>
        <v>699</v>
      </c>
      <c r="N144" s="21" t="s">
        <v>68</v>
      </c>
      <c r="O144" s="39"/>
    </row>
    <row r="145" spans="1:16" ht="20.100000000000001" customHeight="1" x14ac:dyDescent="0.25">
      <c r="B145" s="17"/>
      <c r="C145" s="62"/>
      <c r="D145" s="33" t="s">
        <v>52</v>
      </c>
      <c r="E145" s="34">
        <f t="shared" si="6"/>
        <v>6943.5</v>
      </c>
      <c r="F145" s="34">
        <v>5041.5</v>
      </c>
      <c r="G145" s="34">
        <v>1443</v>
      </c>
      <c r="H145" s="34">
        <v>181.5</v>
      </c>
      <c r="I145" s="35">
        <v>277.5</v>
      </c>
      <c r="J145" s="20">
        <f t="shared" si="7"/>
        <v>0.27392525383452149</v>
      </c>
      <c r="K145" s="35">
        <v>183</v>
      </c>
      <c r="L145" s="35">
        <v>228</v>
      </c>
      <c r="M145" s="34">
        <f>300+297</f>
        <v>597</v>
      </c>
      <c r="N145" s="21" t="s">
        <v>68</v>
      </c>
      <c r="O145" s="39"/>
    </row>
    <row r="146" spans="1:16" ht="20.100000000000001" customHeight="1" x14ac:dyDescent="0.25">
      <c r="B146" s="17"/>
      <c r="C146" s="62"/>
      <c r="D146" s="18" t="s">
        <v>53</v>
      </c>
      <c r="E146" s="19">
        <f>SUM(F146:I146)</f>
        <v>13209</v>
      </c>
      <c r="F146" s="19">
        <v>7890</v>
      </c>
      <c r="G146" s="19">
        <v>4329</v>
      </c>
      <c r="H146" s="19">
        <v>478.5</v>
      </c>
      <c r="I146" s="19">
        <v>511.5</v>
      </c>
      <c r="J146" s="20">
        <f>SUM(G146:I146)/E146</f>
        <v>0.40267999091528506</v>
      </c>
      <c r="K146" s="21">
        <v>12</v>
      </c>
      <c r="L146" s="21">
        <v>39</v>
      </c>
      <c r="M146" s="19">
        <f>201+660</f>
        <v>861</v>
      </c>
      <c r="N146" s="21" t="s">
        <v>68</v>
      </c>
      <c r="O146" s="39"/>
    </row>
    <row r="147" spans="1:16" ht="20.100000000000001" customHeight="1" x14ac:dyDescent="0.25">
      <c r="A147" s="8"/>
      <c r="B147" s="37"/>
      <c r="C147" s="60" t="s">
        <v>75</v>
      </c>
      <c r="D147" s="60"/>
      <c r="E147" s="44">
        <f>SUM(E83:E146)</f>
        <v>631791.94999999995</v>
      </c>
      <c r="F147" s="44">
        <f>SUM(F83:F146)</f>
        <v>466405.55</v>
      </c>
      <c r="G147" s="44">
        <f>SUM(G83:G146)</f>
        <v>122648.9</v>
      </c>
      <c r="H147" s="44">
        <f>SUM(H83:H146)</f>
        <v>21775.5</v>
      </c>
      <c r="I147" s="44">
        <f>SUM(I83:I146)</f>
        <v>20962</v>
      </c>
      <c r="J147" s="45">
        <f t="shared" si="4"/>
        <v>0.26177351579107649</v>
      </c>
      <c r="K147" s="44">
        <f>SUM(K83:K146)</f>
        <v>5228</v>
      </c>
      <c r="L147" s="44">
        <f>SUM(L83:L146)</f>
        <v>10010.5</v>
      </c>
      <c r="M147" s="44">
        <f>SUM(M83:M146)</f>
        <v>50180.85</v>
      </c>
      <c r="N147" s="49" t="s">
        <v>68</v>
      </c>
      <c r="O147" s="38"/>
      <c r="P147" s="8"/>
    </row>
    <row r="148" spans="1:16" x14ac:dyDescent="0.25">
      <c r="B148" s="17"/>
      <c r="C148" s="69" t="s">
        <v>89</v>
      </c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1"/>
      <c r="O148" s="39"/>
    </row>
    <row r="149" spans="1:16" x14ac:dyDescent="0.25">
      <c r="B149" s="17"/>
      <c r="C149" s="69" t="s">
        <v>88</v>
      </c>
      <c r="D149" s="70"/>
      <c r="E149" s="70"/>
      <c r="F149" s="70"/>
      <c r="G149" s="70"/>
      <c r="H149" s="70"/>
      <c r="I149" s="70"/>
      <c r="J149" s="70"/>
      <c r="K149" s="70"/>
      <c r="L149" s="70"/>
      <c r="M149" s="70"/>
      <c r="N149" s="71"/>
      <c r="O149" s="39"/>
    </row>
    <row r="150" spans="1:16" x14ac:dyDescent="0.25">
      <c r="B150" s="17"/>
      <c r="C150" s="66" t="s">
        <v>71</v>
      </c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8"/>
      <c r="O150" s="39"/>
    </row>
    <row r="151" spans="1:16" ht="3.9" customHeight="1" x14ac:dyDescent="0.25">
      <c r="B151" s="40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3"/>
    </row>
    <row r="152" spans="1:16" x14ac:dyDescent="0.25">
      <c r="C152" s="9"/>
    </row>
  </sheetData>
  <mergeCells count="43">
    <mergeCell ref="C150:N150"/>
    <mergeCell ref="C74:N74"/>
    <mergeCell ref="C75:N75"/>
    <mergeCell ref="C76:N76"/>
    <mergeCell ref="B78:O78"/>
    <mergeCell ref="B80:P80"/>
    <mergeCell ref="C116:C118"/>
    <mergeCell ref="C119:C124"/>
    <mergeCell ref="C147:D147"/>
    <mergeCell ref="C140:C142"/>
    <mergeCell ref="C143:C146"/>
    <mergeCell ref="C132:C138"/>
    <mergeCell ref="C148:N148"/>
    <mergeCell ref="C149:N149"/>
    <mergeCell ref="C93:C96"/>
    <mergeCell ref="C111:C115"/>
    <mergeCell ref="B1:D1"/>
    <mergeCell ref="B2:D2"/>
    <mergeCell ref="C51:C57"/>
    <mergeCell ref="C37:C41"/>
    <mergeCell ref="C73:D73"/>
    <mergeCell ref="C17:C18"/>
    <mergeCell ref="C19:C22"/>
    <mergeCell ref="C23:C27"/>
    <mergeCell ref="C45:C50"/>
    <mergeCell ref="C69:C72"/>
    <mergeCell ref="C66:C68"/>
    <mergeCell ref="C58:C64"/>
    <mergeCell ref="C4:D4"/>
    <mergeCell ref="C5:D5"/>
    <mergeCell ref="C9:C11"/>
    <mergeCell ref="C13:C16"/>
    <mergeCell ref="C125:C131"/>
    <mergeCell ref="C28:C30"/>
    <mergeCell ref="C42:C44"/>
    <mergeCell ref="C83:C85"/>
    <mergeCell ref="C87:C90"/>
    <mergeCell ref="C91:C92"/>
    <mergeCell ref="C31:C35"/>
    <mergeCell ref="C79:D79"/>
    <mergeCell ref="C97:C101"/>
    <mergeCell ref="C102:C104"/>
    <mergeCell ref="C105:C109"/>
  </mergeCells>
  <phoneticPr fontId="3" type="noConversion"/>
  <pageMargins left="0.75" right="0.75" top="0.32" bottom="0.25" header="0" footer="0"/>
  <pageSetup paperSize="9" scale="49" orientation="landscape" r:id="rId1"/>
  <headerFooter alignWithMargins="0"/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1.3.2.9</vt:lpstr>
      <vt:lpstr>'1.3.2.9'!_1Àrea_d_impressió</vt:lpstr>
      <vt:lpstr>'1.3.2.9'!Títulos_a_imprimir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2009-07-27T07:11:46Z</cp:lastPrinted>
  <dcterms:created xsi:type="dcterms:W3CDTF">2006-09-08T07:54:16Z</dcterms:created>
  <dcterms:modified xsi:type="dcterms:W3CDTF">2012-02-16T08:43:23Z</dcterms:modified>
</cp:coreProperties>
</file>