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7245"/>
  </bookViews>
  <sheets>
    <sheet name="1.2.2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'1.2.2'!$B$1:$N$124</definedName>
    <definedName name="A_impresión_IM">[1]Índex!$A$19:$F$41</definedName>
    <definedName name="Área_de_extracción2">#REF!</definedName>
    <definedName name="_xlnm.Print_Area" localSheetId="0">'1.2.2'!$A$1:$N$93</definedName>
    <definedName name="_xlnm.Database">#REF!</definedName>
    <definedName name="_xlnm.Extract" localSheetId="0">[2]Índex!#REF!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G38" i="1"/>
  <c r="G62"/>
  <c r="J62"/>
  <c r="K62"/>
  <c r="I62"/>
  <c r="F62"/>
  <c r="L62" s="1"/>
  <c r="E62"/>
  <c r="E87" l="1"/>
  <c r="E88"/>
  <c r="E86"/>
  <c r="E85"/>
  <c r="E84"/>
  <c r="E83"/>
  <c r="E80"/>
  <c r="E79"/>
  <c r="E78"/>
  <c r="E77"/>
  <c r="E76"/>
  <c r="E75"/>
  <c r="E74"/>
  <c r="E73"/>
  <c r="E72"/>
  <c r="M52"/>
  <c r="M51"/>
  <c r="M58"/>
  <c r="M53"/>
  <c r="M62"/>
  <c r="G63"/>
  <c r="H61"/>
  <c r="H60"/>
  <c r="H58"/>
  <c r="H53"/>
  <c r="H49"/>
  <c r="H50"/>
  <c r="H51"/>
  <c r="H52"/>
  <c r="H48"/>
  <c r="H38"/>
  <c r="H32"/>
  <c r="H33"/>
  <c r="H34"/>
  <c r="H35"/>
  <c r="H36"/>
  <c r="H37"/>
  <c r="H31"/>
  <c r="H28"/>
  <c r="H23"/>
  <c r="H24"/>
  <c r="H25"/>
  <c r="H26"/>
  <c r="H27"/>
  <c r="H22"/>
  <c r="H17"/>
  <c r="H11"/>
  <c r="H12"/>
  <c r="H13"/>
  <c r="H14"/>
  <c r="H15"/>
  <c r="H16"/>
  <c r="H10"/>
  <c r="K38"/>
  <c r="K63" s="1"/>
  <c r="J38"/>
  <c r="J63" s="1"/>
  <c r="I38"/>
  <c r="I63" s="1"/>
  <c r="F38"/>
  <c r="F63" s="1"/>
  <c r="E38"/>
  <c r="E63" s="1"/>
  <c r="M32"/>
  <c r="M31"/>
  <c r="M28"/>
  <c r="M33"/>
  <c r="M27"/>
  <c r="M26"/>
  <c r="M25"/>
  <c r="M24"/>
  <c r="M23"/>
  <c r="M22"/>
  <c r="M17"/>
  <c r="M16"/>
  <c r="M15"/>
  <c r="M14"/>
  <c r="M13"/>
  <c r="M11"/>
  <c r="M12"/>
  <c r="L12"/>
  <c r="L13"/>
  <c r="L14"/>
  <c r="L15"/>
  <c r="L16"/>
  <c r="L17"/>
  <c r="L22"/>
  <c r="L23"/>
  <c r="L24"/>
  <c r="L25"/>
  <c r="L26"/>
  <c r="L27"/>
  <c r="L28"/>
  <c r="L31"/>
  <c r="L32"/>
  <c r="L33"/>
  <c r="L48"/>
  <c r="L49"/>
  <c r="L52"/>
  <c r="L53"/>
  <c r="L38" l="1"/>
  <c r="M38"/>
  <c r="M34"/>
  <c r="M35"/>
  <c r="M36"/>
  <c r="M37"/>
  <c r="M60"/>
  <c r="M61"/>
  <c r="M50"/>
  <c r="M10"/>
  <c r="L11"/>
  <c r="L34"/>
  <c r="L35"/>
  <c r="L36"/>
  <c r="L37"/>
  <c r="L58"/>
  <c r="L60"/>
  <c r="L61"/>
  <c r="L50"/>
  <c r="L51"/>
  <c r="L10"/>
  <c r="H63"/>
  <c r="H62"/>
  <c r="L63" l="1"/>
  <c r="M63" l="1"/>
</calcChain>
</file>

<file path=xl/sharedStrings.xml><?xml version="1.0" encoding="utf-8"?>
<sst xmlns="http://schemas.openxmlformats.org/spreadsheetml/2006/main" count="110" uniqueCount="90">
  <si>
    <t>1.2 Accés als estudis</t>
  </si>
  <si>
    <t>Centre</t>
  </si>
  <si>
    <t>Estudi</t>
  </si>
  <si>
    <t>Oferta de places</t>
  </si>
  <si>
    <t>Demanda en 1a  pref.  / oferta</t>
  </si>
  <si>
    <t>230 ETSETB</t>
  </si>
  <si>
    <t>300 EPSC</t>
  </si>
  <si>
    <t>340 EPSEVG</t>
  </si>
  <si>
    <t>840 EUPMT</t>
  </si>
  <si>
    <t>Relació demanda en 1a preferència / oferta de places</t>
  </si>
  <si>
    <t>Centres</t>
  </si>
  <si>
    <t>ETSETB</t>
  </si>
  <si>
    <t>EPSC</t>
  </si>
  <si>
    <t>EPSEVG</t>
  </si>
  <si>
    <t>EUNCET</t>
  </si>
  <si>
    <t>TOTAL ESTUDIS DE 1R CICLE</t>
  </si>
  <si>
    <t>Centres propis</t>
  </si>
  <si>
    <t>2007-08</t>
  </si>
  <si>
    <r>
      <t>(1)</t>
    </r>
    <r>
      <rPr>
        <sz val="8"/>
        <color theme="3" tint="-0.249977111117893"/>
        <rFont val="Arial"/>
        <family val="2"/>
      </rPr>
      <t xml:space="preserve"> Demanda a la convocatòria de juny.</t>
    </r>
  </si>
  <si>
    <r>
      <t>(3)</t>
    </r>
    <r>
      <rPr>
        <sz val="8"/>
        <color theme="3" tint="-0.249977111117893"/>
        <rFont val="Arial"/>
        <family val="2"/>
      </rPr>
      <t xml:space="preserve"> Demanda insatisfeta = demanda en 1a preferència - assignats en 1a preferència.</t>
    </r>
  </si>
  <si>
    <r>
      <t>Demanda en 1a pref. juny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</si>
  <si>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% Dones de demanda en 1a pref. juny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</si>
  <si>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% Homes de demanda en 1a pref. juny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</si>
  <si>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Demanda en resta pref. juny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</si>
  <si>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Assignats en 1a pref. juliol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</si>
  <si>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Assignació en resta pref. juliol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</si>
  <si>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Demanda insatisfeta 1a pref. </t>
    </r>
    <r>
      <rPr>
        <b/>
        <vertAlign val="superscript"/>
        <sz val="10"/>
        <color theme="0"/>
        <rFont val="Arial"/>
        <family val="2"/>
      </rPr>
      <t>(3)</t>
    </r>
  </si>
  <si>
    <r>
      <t>(2)</t>
    </r>
    <r>
      <rPr>
        <sz val="8"/>
        <color theme="3" tint="-0.249977111117893"/>
        <rFont val="Arial"/>
        <family val="2"/>
      </rPr>
      <t xml:space="preserve"> Assignats el juliol 2009.</t>
    </r>
  </si>
  <si>
    <t>Any acadèmic 2009-2010</t>
  </si>
  <si>
    <t>Grau en Matemàtiques</t>
  </si>
  <si>
    <t>Grau en Estadística (UPC-UB)</t>
  </si>
  <si>
    <t>Grau en Enginyeria de Sistemes Audiovisuals</t>
  </si>
  <si>
    <t>Grau en Enginyeria de Sistemes Electrònics</t>
  </si>
  <si>
    <t>Grau en Enginyeria de Sistemes de Telecomunicació</t>
  </si>
  <si>
    <t>Grau en Enginyeria Telemàtica</t>
  </si>
  <si>
    <t>Grau en Enginyeria d'Edificació</t>
  </si>
  <si>
    <t>Grau en Enginyeria Mecànica</t>
  </si>
  <si>
    <t>Grau en Enginyeria Química</t>
  </si>
  <si>
    <t>Grau en Enginyeria Electrònica Industrial i Automàtica</t>
  </si>
  <si>
    <t>Grau en Enginyeria Minera</t>
  </si>
  <si>
    <t>Grau en Enginyeria Elèctrica</t>
  </si>
  <si>
    <t>Grau en Enginyeria de Disseny Industrial i desenvolupament del producte</t>
  </si>
  <si>
    <t>Grau en Administració i Direcció d'Empreses</t>
  </si>
  <si>
    <t>Grau en Enginyeria Alimentària</t>
  </si>
  <si>
    <t>Grau en Enginyeria Agrícola</t>
  </si>
  <si>
    <t>Grau en Mitjans Audiovisuals</t>
  </si>
  <si>
    <t>Grau en Fotografia i creació digital</t>
  </si>
  <si>
    <t>Grau en Multimèdia</t>
  </si>
  <si>
    <t>FME</t>
  </si>
  <si>
    <t>EPSEB</t>
  </si>
  <si>
    <t>EUETIT</t>
  </si>
  <si>
    <t>EPSEM</t>
  </si>
  <si>
    <t>EUOOT</t>
  </si>
  <si>
    <t>EAE</t>
  </si>
  <si>
    <t>EUETIB</t>
  </si>
  <si>
    <t>ESAB</t>
  </si>
  <si>
    <t>EUETII</t>
  </si>
  <si>
    <t>CITM</t>
  </si>
  <si>
    <t>Grau en Eng. Elèctrica</t>
  </si>
  <si>
    <t>Grau en Eng. Electrònica Industrial i Automàtica</t>
  </si>
  <si>
    <t>Grau en Eng. Mecànica</t>
  </si>
  <si>
    <t>Grau en Eng. Química</t>
  </si>
  <si>
    <t xml:space="preserve">Grau en Eng. Elèctrica </t>
  </si>
  <si>
    <t xml:space="preserve">Grau en Eng. En Energia </t>
  </si>
  <si>
    <t xml:space="preserve">Grau en Eng. Biomèdica </t>
  </si>
  <si>
    <t xml:space="preserve">Grau en Eng. Electrònica Industrial i Automàtica </t>
  </si>
  <si>
    <t>Grau en Eng. en Electrònica Industrial i Automàtica</t>
  </si>
  <si>
    <t>860 EUETII</t>
  </si>
  <si>
    <t>Grau en Òptica i Optometria (presencial)</t>
  </si>
  <si>
    <t>Grau en Òptica i Optometria (semipresencial)</t>
  </si>
  <si>
    <t>Grau en Enginyeria de Sistemes Biològics</t>
  </si>
  <si>
    <t>200 FME</t>
  </si>
  <si>
    <t>310 EPSEB</t>
  </si>
  <si>
    <t>320 EUETIT</t>
  </si>
  <si>
    <t>330 EPSEM</t>
  </si>
  <si>
    <t>370 EUOOT</t>
  </si>
  <si>
    <t>390 ESAB</t>
  </si>
  <si>
    <t>TOTAL CENTRES PROPIS</t>
  </si>
  <si>
    <t xml:space="preserve">Grau en Eng. de Tecnologia i Disseny Tèxtil </t>
  </si>
  <si>
    <t>Grau en Enginyeria Agroambiental i del Paisatge</t>
  </si>
  <si>
    <r>
      <t>(1)</t>
    </r>
    <r>
      <rPr>
        <sz val="8"/>
        <color rgb="FF003366"/>
        <rFont val="Arial"/>
        <family val="2"/>
      </rPr>
      <t xml:space="preserve"> Demanda a la convocatòria de juny.</t>
    </r>
  </si>
  <si>
    <r>
      <t>(2)</t>
    </r>
    <r>
      <rPr>
        <sz val="8"/>
        <color rgb="FF003366"/>
        <rFont val="Arial"/>
        <family val="2"/>
      </rPr>
      <t xml:space="preserve"> Assignats el juliol 2009.</t>
    </r>
  </si>
  <si>
    <r>
      <t>(3)</t>
    </r>
    <r>
      <rPr>
        <sz val="8"/>
        <color rgb="FF003366"/>
        <rFont val="Arial"/>
        <family val="2"/>
      </rPr>
      <t xml:space="preserve"> Demanda insatisfeta = demanda en 1a preferència - assignats en 1a preferència.</t>
    </r>
  </si>
  <si>
    <t>801 EUNCET</t>
  </si>
  <si>
    <t>802 EAE</t>
  </si>
  <si>
    <t>804 CITM</t>
  </si>
  <si>
    <t>820 EUETIB</t>
  </si>
  <si>
    <t>EUPMET</t>
  </si>
  <si>
    <t>TOTAL UPC (CENTRES ADSCRITS)</t>
  </si>
  <si>
    <t>1.2.1 ACCÉS ALS ESTUDIS DE GRAU PER PREINSCRIPCIÓ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</si>
</sst>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#,##0_);_(\(#,##0\);_(&quot;-&quot;_);_(@_)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3" tint="-0.249977111117893"/>
      <name val="Helv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2"/>
      <color theme="3" tint="-0.249977111117893"/>
      <name val="Helv"/>
    </font>
    <font>
      <vertAlign val="superscript"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Helv"/>
    </font>
    <font>
      <sz val="8"/>
      <color rgb="FF6E97C8"/>
      <name val="Arial"/>
      <family val="2"/>
    </font>
    <font>
      <sz val="10"/>
      <color rgb="FF6E97C8"/>
      <name val="Arial"/>
      <family val="2"/>
    </font>
    <font>
      <sz val="10"/>
      <color rgb="FF6E97C8"/>
      <name val="Helv"/>
    </font>
    <font>
      <sz val="10"/>
      <color rgb="FF003366"/>
      <name val="Helv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sz val="10"/>
      <color rgb="FF00336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16" borderId="6" applyNumberFormat="0" applyFont="0" applyFill="0" applyAlignment="0" applyProtection="0"/>
    <xf numFmtId="0" fontId="4" fillId="16" borderId="7" applyNumberFormat="0" applyFont="0" applyFill="0" applyAlignment="0" applyProtection="0"/>
    <xf numFmtId="0" fontId="4" fillId="16" borderId="8" applyNumberFormat="0" applyFont="0" applyFill="0" applyAlignment="0" applyProtection="0"/>
    <xf numFmtId="0" fontId="4" fillId="16" borderId="9" applyNumberFormat="0" applyFont="0" applyFill="0" applyAlignment="0" applyProtection="0"/>
    <xf numFmtId="0" fontId="12" fillId="4" borderId="0" applyNumberFormat="0" applyBorder="0" applyAlignment="0" applyProtection="0"/>
    <xf numFmtId="0" fontId="13" fillId="17" borderId="10" applyNumberFormat="0" applyAlignment="0" applyProtection="0"/>
    <xf numFmtId="0" fontId="14" fillId="18" borderId="11" applyNumberFormat="0" applyAlignment="0" applyProtection="0"/>
    <xf numFmtId="0" fontId="15" fillId="0" borderId="12" applyNumberFormat="0" applyFill="0" applyAlignment="0" applyProtection="0"/>
    <xf numFmtId="4" fontId="3" fillId="19" borderId="13">
      <alignment horizontal="left" vertical="center"/>
    </xf>
    <xf numFmtId="0" fontId="5" fillId="20" borderId="13">
      <alignment horizontal="left" vertical="center"/>
    </xf>
    <xf numFmtId="0" fontId="5" fillId="16" borderId="13">
      <alignment horizontal="left" vertical="center"/>
    </xf>
    <xf numFmtId="0" fontId="5" fillId="16" borderId="13">
      <alignment horizontal="left" vertical="center"/>
    </xf>
    <xf numFmtId="0" fontId="5" fillId="21" borderId="13">
      <alignment horizontal="left" vertical="center"/>
    </xf>
    <xf numFmtId="0" fontId="6" fillId="22" borderId="0">
      <alignment horizontal="left" vertical="center"/>
    </xf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7" fillId="7" borderId="10" applyNumberFormat="0" applyAlignment="0" applyProtection="0"/>
    <xf numFmtId="3" fontId="7" fillId="27" borderId="13" applyNumberFormat="0">
      <alignment vertical="center"/>
    </xf>
    <xf numFmtId="3" fontId="7" fillId="28" borderId="13" applyNumberFormat="0">
      <alignment vertical="center"/>
    </xf>
    <xf numFmtId="4" fontId="7" fillId="16" borderId="13" applyNumberFormat="0">
      <alignment vertical="center"/>
    </xf>
    <xf numFmtId="4" fontId="7" fillId="21" borderId="13" applyNumberFormat="0">
      <alignment vertical="center"/>
    </xf>
    <xf numFmtId="0" fontId="7" fillId="29" borderId="13">
      <alignment horizontal="left" vertical="center"/>
    </xf>
    <xf numFmtId="0" fontId="3" fillId="30" borderId="13">
      <alignment horizontal="center" vertical="center"/>
    </xf>
    <xf numFmtId="0" fontId="3" fillId="19" borderId="13">
      <alignment horizontal="center" vertical="center" wrapText="1"/>
    </xf>
    <xf numFmtId="3" fontId="7" fillId="16" borderId="0" applyNumberFormat="0">
      <alignment vertical="center"/>
    </xf>
    <xf numFmtId="4" fontId="5" fillId="16" borderId="13" applyNumberFormat="0">
      <alignment vertical="center"/>
    </xf>
    <xf numFmtId="0" fontId="3" fillId="19" borderId="13">
      <alignment horizontal="center" vertical="center"/>
    </xf>
    <xf numFmtId="4" fontId="5" fillId="21" borderId="13" applyNumberFormat="0">
      <alignment vertical="center"/>
    </xf>
    <xf numFmtId="4" fontId="5" fillId="20" borderId="13" applyNumberFormat="0">
      <alignment vertical="center"/>
    </xf>
    <xf numFmtId="0" fontId="18" fillId="3" borderId="0" applyNumberFormat="0" applyBorder="0" applyAlignment="0" applyProtection="0"/>
    <xf numFmtId="0" fontId="19" fillId="31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" fillId="32" borderId="14" applyNumberFormat="0" applyFont="0" applyAlignment="0" applyProtection="0"/>
    <xf numFmtId="9" fontId="1" fillId="0" borderId="0" applyFont="0" applyFill="0" applyBorder="0" applyAlignment="0" applyProtection="0"/>
    <xf numFmtId="0" fontId="20" fillId="17" borderId="15" applyNumberFormat="0" applyAlignment="0" applyProtection="0"/>
    <xf numFmtId="0" fontId="1" fillId="0" borderId="0" applyNumberFormat="0" applyProtection="0">
      <alignment horizontal="righ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16" fillId="0" borderId="18" applyNumberFormat="0" applyFill="0" applyAlignment="0" applyProtection="0"/>
    <xf numFmtId="0" fontId="9" fillId="0" borderId="19" applyAlignment="0">
      <alignment horizontal="center"/>
    </xf>
  </cellStyleXfs>
  <cellXfs count="160">
    <xf numFmtId="0" fontId="0" fillId="0" borderId="0" xfId="0"/>
    <xf numFmtId="0" fontId="27" fillId="29" borderId="0" xfId="50" applyFont="1" applyBorder="1" applyAlignment="1">
      <alignment horizontal="left" vertical="center" wrapText="1"/>
    </xf>
    <xf numFmtId="0" fontId="27" fillId="29" borderId="25" xfId="50" applyFont="1" applyBorder="1" applyAlignment="1">
      <alignment vertical="center"/>
    </xf>
    <xf numFmtId="0" fontId="27" fillId="29" borderId="24" xfId="50" applyFont="1" applyBorder="1" applyAlignment="1">
      <alignment vertical="center"/>
    </xf>
    <xf numFmtId="0" fontId="27" fillId="29" borderId="26" xfId="50" applyFont="1" applyBorder="1" applyAlignment="1">
      <alignment vertical="center"/>
    </xf>
    <xf numFmtId="0" fontId="27" fillId="29" borderId="23" xfId="50" applyFont="1" applyBorder="1" applyAlignment="1">
      <alignment vertical="center"/>
    </xf>
    <xf numFmtId="0" fontId="28" fillId="35" borderId="32" xfId="46" applyNumberFormat="1" applyFont="1" applyFill="1" applyBorder="1" applyAlignment="1">
      <alignment vertical="center" wrapText="1"/>
    </xf>
    <xf numFmtId="3" fontId="28" fillId="35" borderId="32" xfId="46" applyNumberFormat="1" applyFont="1" applyFill="1" applyBorder="1" applyAlignment="1">
      <alignment horizontal="right" vertical="center"/>
    </xf>
    <xf numFmtId="3" fontId="3" fillId="33" borderId="32" xfId="52" applyNumberFormat="1" applyFont="1" applyFill="1" applyBorder="1" applyAlignment="1">
      <alignment vertical="center" wrapText="1"/>
    </xf>
    <xf numFmtId="164" fontId="3" fillId="33" borderId="32" xfId="65" applyNumberFormat="1" applyFont="1" applyFill="1" applyBorder="1" applyAlignment="1">
      <alignment vertical="center" wrapText="1"/>
    </xf>
    <xf numFmtId="0" fontId="27" fillId="29" borderId="0" xfId="50" applyFont="1" applyBorder="1" applyAlignment="1">
      <alignment horizontal="left" vertical="center"/>
    </xf>
    <xf numFmtId="0" fontId="28" fillId="34" borderId="32" xfId="46" applyNumberFormat="1" applyFont="1" applyFill="1" applyBorder="1" applyAlignment="1">
      <alignment vertical="center" wrapText="1"/>
    </xf>
    <xf numFmtId="0" fontId="28" fillId="34" borderId="32" xfId="47" applyNumberFormat="1" applyFont="1" applyFill="1" applyBorder="1" applyAlignment="1">
      <alignment vertical="center" wrapText="1"/>
    </xf>
    <xf numFmtId="3" fontId="28" fillId="34" borderId="32" xfId="46" applyNumberFormat="1" applyFont="1" applyFill="1" applyBorder="1" applyAlignment="1">
      <alignment horizontal="right" vertical="center"/>
    </xf>
    <xf numFmtId="164" fontId="28" fillId="34" borderId="32" xfId="65" applyNumberFormat="1" applyFont="1" applyFill="1" applyBorder="1" applyAlignment="1">
      <alignment horizontal="right" vertical="center"/>
    </xf>
    <xf numFmtId="2" fontId="28" fillId="34" borderId="32" xfId="46" applyNumberFormat="1" applyFont="1" applyFill="1" applyBorder="1" applyAlignment="1">
      <alignment horizontal="right" vertical="center"/>
    </xf>
    <xf numFmtId="165" fontId="28" fillId="34" borderId="32" xfId="46" applyNumberFormat="1" applyFont="1" applyFill="1" applyBorder="1" applyAlignment="1">
      <alignment horizontal="right" vertical="center"/>
    </xf>
    <xf numFmtId="3" fontId="28" fillId="34" borderId="32" xfId="0" applyNumberFormat="1" applyFont="1" applyFill="1" applyBorder="1" applyAlignment="1">
      <alignment horizontal="right" vertical="center"/>
    </xf>
    <xf numFmtId="3" fontId="28" fillId="35" borderId="32" xfId="0" applyNumberFormat="1" applyFont="1" applyFill="1" applyBorder="1" applyAlignment="1">
      <alignment horizontal="right" vertical="center"/>
    </xf>
    <xf numFmtId="164" fontId="28" fillId="35" borderId="32" xfId="65" applyNumberFormat="1" applyFont="1" applyFill="1" applyBorder="1" applyAlignment="1">
      <alignment horizontal="right" vertical="center"/>
    </xf>
    <xf numFmtId="2" fontId="28" fillId="35" borderId="32" xfId="46" applyNumberFormat="1" applyFont="1" applyFill="1" applyBorder="1" applyAlignment="1">
      <alignment horizontal="right" vertical="center"/>
    </xf>
    <xf numFmtId="165" fontId="28" fillId="35" borderId="32" xfId="46" applyNumberFormat="1" applyFont="1" applyFill="1" applyBorder="1" applyAlignment="1">
      <alignment horizontal="right" vertical="center"/>
    </xf>
    <xf numFmtId="3" fontId="28" fillId="34" borderId="32" xfId="47" applyNumberFormat="1" applyFont="1" applyFill="1" applyBorder="1" applyAlignment="1">
      <alignment horizontal="right" vertical="center"/>
    </xf>
    <xf numFmtId="3" fontId="32" fillId="36" borderId="32" xfId="47" applyNumberFormat="1" applyFont="1" applyFill="1" applyBorder="1" applyAlignment="1">
      <alignment horizontal="right" vertical="center"/>
    </xf>
    <xf numFmtId="164" fontId="32" fillId="36" borderId="32" xfId="65" applyNumberFormat="1" applyFont="1" applyFill="1" applyBorder="1" applyAlignment="1">
      <alignment horizontal="right" vertical="center"/>
    </xf>
    <xf numFmtId="2" fontId="32" fillId="36" borderId="32" xfId="46" applyNumberFormat="1" applyFont="1" applyFill="1" applyBorder="1" applyAlignment="1">
      <alignment horizontal="right" vertical="center"/>
    </xf>
    <xf numFmtId="165" fontId="32" fillId="36" borderId="32" xfId="46" applyNumberFormat="1" applyFont="1" applyFill="1" applyBorder="1" applyAlignment="1">
      <alignment horizontal="right" vertical="center"/>
    </xf>
    <xf numFmtId="0" fontId="26" fillId="22" borderId="0" xfId="60" applyFont="1" applyFill="1" applyBorder="1" applyAlignment="1">
      <alignment vertical="center"/>
    </xf>
    <xf numFmtId="0" fontId="26" fillId="22" borderId="0" xfId="60" applyFont="1" applyFill="1" applyAlignment="1">
      <alignment vertical="center"/>
    </xf>
    <xf numFmtId="0" fontId="26" fillId="22" borderId="0" xfId="60" applyFont="1" applyFill="1" applyBorder="1" applyAlignment="1">
      <alignment horizontal="centerContinuous" vertical="center"/>
    </xf>
    <xf numFmtId="0" fontId="26" fillId="22" borderId="0" xfId="60" applyFont="1" applyFill="1" applyBorder="1" applyAlignment="1">
      <alignment horizontal="center" vertical="center"/>
    </xf>
    <xf numFmtId="9" fontId="26" fillId="22" borderId="0" xfId="60" applyNumberFormat="1" applyFont="1" applyFill="1" applyBorder="1" applyAlignment="1">
      <alignment horizontal="center" vertical="center" wrapText="1"/>
    </xf>
    <xf numFmtId="0" fontId="29" fillId="22" borderId="0" xfId="60" applyFont="1" applyFill="1" applyBorder="1" applyAlignment="1">
      <alignment vertical="center" wrapText="1"/>
    </xf>
    <xf numFmtId="0" fontId="26" fillId="22" borderId="0" xfId="60" applyFont="1" applyFill="1" applyBorder="1" applyAlignment="1">
      <alignment horizontal="centerContinuous" vertical="center" wrapText="1"/>
    </xf>
    <xf numFmtId="0" fontId="26" fillId="0" borderId="0" xfId="60" applyFont="1" applyFill="1" applyBorder="1" applyAlignment="1">
      <alignment horizontal="centerContinuous" vertical="center"/>
    </xf>
    <xf numFmtId="0" fontId="26" fillId="0" borderId="0" xfId="60" applyFont="1" applyFill="1" applyAlignment="1">
      <alignment vertical="center"/>
    </xf>
    <xf numFmtId="0" fontId="37" fillId="22" borderId="0" xfId="60" applyFont="1" applyFill="1" applyAlignment="1">
      <alignment vertical="center"/>
    </xf>
    <xf numFmtId="0" fontId="26" fillId="22" borderId="31" xfId="26" applyFont="1" applyFill="1" applyBorder="1" applyAlignment="1">
      <alignment vertical="center"/>
    </xf>
    <xf numFmtId="0" fontId="26" fillId="22" borderId="33" xfId="24" applyFont="1" applyFill="1" applyBorder="1" applyAlignment="1">
      <alignment vertical="center"/>
    </xf>
    <xf numFmtId="0" fontId="31" fillId="22" borderId="33" xfId="37" applyFont="1" applyBorder="1" applyAlignment="1">
      <alignment horizontal="left" vertical="center"/>
    </xf>
    <xf numFmtId="0" fontId="26" fillId="22" borderId="34" xfId="22" applyFont="1" applyFill="1" applyBorder="1" applyAlignment="1">
      <alignment vertical="center"/>
    </xf>
    <xf numFmtId="0" fontId="26" fillId="22" borderId="35" xfId="25" applyFont="1" applyFill="1" applyBorder="1" applyAlignment="1">
      <alignment vertical="center" wrapText="1"/>
    </xf>
    <xf numFmtId="0" fontId="26" fillId="22" borderId="35" xfId="25" applyFont="1" applyFill="1" applyBorder="1" applyAlignment="1">
      <alignment vertical="center"/>
    </xf>
    <xf numFmtId="10" fontId="26" fillId="22" borderId="35" xfId="25" applyNumberFormat="1" applyFont="1" applyFill="1" applyBorder="1" applyAlignment="1">
      <alignment vertical="center"/>
    </xf>
    <xf numFmtId="0" fontId="31" fillId="22" borderId="35" xfId="37" applyFont="1" applyBorder="1" applyAlignment="1">
      <alignment horizontal="left" vertical="center"/>
    </xf>
    <xf numFmtId="0" fontId="31" fillId="22" borderId="36" xfId="37" applyFont="1" applyBorder="1" applyAlignment="1">
      <alignment horizontal="left" vertical="center"/>
    </xf>
    <xf numFmtId="0" fontId="27" fillId="29" borderId="22" xfId="50" applyFont="1" applyBorder="1" applyAlignment="1">
      <alignment horizontal="left" vertical="center"/>
    </xf>
    <xf numFmtId="0" fontId="26" fillId="22" borderId="0" xfId="60" applyFont="1" applyFill="1" applyAlignment="1">
      <alignment vertical="center" wrapText="1"/>
    </xf>
    <xf numFmtId="10" fontId="26" fillId="22" borderId="0" xfId="60" applyNumberFormat="1" applyFont="1" applyFill="1" applyAlignment="1">
      <alignment vertical="center"/>
    </xf>
    <xf numFmtId="0" fontId="31" fillId="22" borderId="0" xfId="37" applyFont="1" applyAlignment="1">
      <alignment horizontal="left" vertical="center"/>
    </xf>
    <xf numFmtId="0" fontId="27" fillId="29" borderId="27" xfId="50" applyFont="1" applyBorder="1" applyAlignment="1">
      <alignment horizontal="left" vertical="center"/>
    </xf>
    <xf numFmtId="0" fontId="27" fillId="29" borderId="13" xfId="50" applyFont="1" applyAlignment="1">
      <alignment horizontal="left" vertical="center"/>
    </xf>
    <xf numFmtId="0" fontId="27" fillId="29" borderId="21" xfId="50" applyFont="1" applyBorder="1" applyAlignment="1">
      <alignment horizontal="left" vertical="center"/>
    </xf>
    <xf numFmtId="0" fontId="27" fillId="29" borderId="20" xfId="50" applyFont="1" applyBorder="1" applyAlignment="1">
      <alignment horizontal="left" vertical="center"/>
    </xf>
    <xf numFmtId="0" fontId="34" fillId="22" borderId="0" xfId="62" applyFont="1" applyFill="1" applyBorder="1" applyAlignment="1">
      <alignment vertical="center"/>
    </xf>
    <xf numFmtId="0" fontId="35" fillId="22" borderId="0" xfId="62" applyFont="1" applyFill="1" applyBorder="1" applyAlignment="1">
      <alignment vertical="center"/>
    </xf>
    <xf numFmtId="0" fontId="34" fillId="22" borderId="0" xfId="62" applyFont="1" applyFill="1" applyBorder="1" applyAlignment="1">
      <alignment horizontal="center" vertical="center"/>
    </xf>
    <xf numFmtId="0" fontId="36" fillId="22" borderId="0" xfId="0" applyFont="1" applyFill="1" applyBorder="1" applyAlignment="1">
      <alignment vertical="center"/>
    </xf>
    <xf numFmtId="0" fontId="28" fillId="22" borderId="0" xfId="0" applyFont="1" applyFill="1" applyBorder="1" applyAlignment="1">
      <alignment vertical="center"/>
    </xf>
    <xf numFmtId="10" fontId="26" fillId="22" borderId="0" xfId="60" applyNumberFormat="1" applyFont="1" applyFill="1" applyBorder="1" applyAlignment="1">
      <alignment vertical="center"/>
    </xf>
    <xf numFmtId="0" fontId="35" fillId="22" borderId="0" xfId="62" applyFont="1" applyFill="1" applyBorder="1" applyAlignment="1">
      <alignment horizontal="right" vertical="center"/>
    </xf>
    <xf numFmtId="2" fontId="36" fillId="22" borderId="0" xfId="63" applyNumberFormat="1" applyFont="1" applyFill="1" applyBorder="1" applyAlignment="1">
      <alignment vertical="center"/>
    </xf>
    <xf numFmtId="0" fontId="39" fillId="22" borderId="0" xfId="0" applyFont="1" applyFill="1" applyBorder="1" applyAlignment="1">
      <alignment vertical="center"/>
    </xf>
    <xf numFmtId="0" fontId="37" fillId="22" borderId="0" xfId="60" applyFont="1" applyFill="1" applyBorder="1" applyAlignment="1">
      <alignment horizontal="right" vertical="center"/>
    </xf>
    <xf numFmtId="2" fontId="39" fillId="22" borderId="0" xfId="63" applyNumberFormat="1" applyFont="1" applyFill="1" applyBorder="1" applyAlignment="1">
      <alignment vertical="center"/>
    </xf>
    <xf numFmtId="0" fontId="38" fillId="22" borderId="0" xfId="62" applyFont="1" applyFill="1" applyBorder="1" applyAlignment="1">
      <alignment vertical="center"/>
    </xf>
    <xf numFmtId="0" fontId="36" fillId="22" borderId="0" xfId="61" applyFont="1" applyFill="1" applyBorder="1" applyAlignment="1">
      <alignment vertical="center"/>
    </xf>
    <xf numFmtId="0" fontId="39" fillId="22" borderId="0" xfId="61" applyFont="1" applyFill="1" applyBorder="1" applyAlignment="1">
      <alignment vertical="center"/>
    </xf>
    <xf numFmtId="0" fontId="37" fillId="22" borderId="0" xfId="60" applyFont="1" applyFill="1" applyBorder="1" applyAlignment="1">
      <alignment vertical="center" wrapText="1"/>
    </xf>
    <xf numFmtId="0" fontId="40" fillId="22" borderId="0" xfId="60" applyFont="1" applyFill="1" applyBorder="1" applyAlignment="1">
      <alignment vertical="center" wrapText="1"/>
    </xf>
    <xf numFmtId="0" fontId="40" fillId="22" borderId="0" xfId="60" applyFont="1" applyFill="1" applyBorder="1" applyAlignment="1">
      <alignment vertical="center"/>
    </xf>
    <xf numFmtId="0" fontId="26" fillId="22" borderId="0" xfId="60" applyFont="1" applyFill="1" applyBorder="1" applyAlignment="1">
      <alignment vertical="center" wrapText="1"/>
    </xf>
    <xf numFmtId="0" fontId="26" fillId="0" borderId="0" xfId="26" applyFont="1" applyFill="1" applyBorder="1" applyAlignment="1">
      <alignment vertical="center"/>
    </xf>
    <xf numFmtId="0" fontId="28" fillId="0" borderId="0" xfId="47" applyNumberFormat="1" applyFont="1" applyFill="1" applyBorder="1" applyAlignment="1">
      <alignment vertical="center" wrapText="1"/>
    </xf>
    <xf numFmtId="3" fontId="28" fillId="0" borderId="0" xfId="47" applyNumberFormat="1" applyFont="1" applyFill="1" applyBorder="1" applyAlignment="1">
      <alignment vertical="center"/>
    </xf>
    <xf numFmtId="164" fontId="28" fillId="0" borderId="0" xfId="65" applyNumberFormat="1" applyFont="1" applyFill="1" applyBorder="1" applyAlignment="1">
      <alignment vertical="center"/>
    </xf>
    <xf numFmtId="2" fontId="28" fillId="0" borderId="0" xfId="46" applyNumberFormat="1" applyFont="1" applyFill="1" applyBorder="1" applyAlignment="1">
      <alignment vertical="center"/>
    </xf>
    <xf numFmtId="165" fontId="28" fillId="0" borderId="0" xfId="46" applyNumberFormat="1" applyFont="1" applyFill="1" applyBorder="1" applyAlignment="1">
      <alignment vertical="center"/>
    </xf>
    <xf numFmtId="0" fontId="26" fillId="0" borderId="0" xfId="24" applyFont="1" applyFill="1" applyBorder="1" applyAlignment="1">
      <alignment vertical="center"/>
    </xf>
    <xf numFmtId="0" fontId="26" fillId="0" borderId="28" xfId="26" applyFont="1" applyFill="1" applyBorder="1" applyAlignment="1">
      <alignment vertical="center"/>
    </xf>
    <xf numFmtId="0" fontId="28" fillId="0" borderId="29" xfId="47" applyNumberFormat="1" applyFont="1" applyFill="1" applyBorder="1" applyAlignment="1">
      <alignment vertical="center" wrapText="1"/>
    </xf>
    <xf numFmtId="3" fontId="28" fillId="0" borderId="29" xfId="47" applyNumberFormat="1" applyFont="1" applyFill="1" applyBorder="1" applyAlignment="1">
      <alignment vertical="center"/>
    </xf>
    <xf numFmtId="164" fontId="28" fillId="0" borderId="29" xfId="65" applyNumberFormat="1" applyFont="1" applyFill="1" applyBorder="1" applyAlignment="1">
      <alignment vertical="center"/>
    </xf>
    <xf numFmtId="2" fontId="28" fillId="0" borderId="29" xfId="46" applyNumberFormat="1" applyFont="1" applyFill="1" applyBorder="1" applyAlignment="1">
      <alignment vertical="center"/>
    </xf>
    <xf numFmtId="165" fontId="28" fillId="0" borderId="29" xfId="46" applyNumberFormat="1" applyFont="1" applyFill="1" applyBorder="1" applyAlignment="1">
      <alignment vertical="center"/>
    </xf>
    <xf numFmtId="0" fontId="26" fillId="0" borderId="30" xfId="24" applyFont="1" applyFill="1" applyBorder="1" applyAlignment="1">
      <alignment vertical="center"/>
    </xf>
    <xf numFmtId="0" fontId="26" fillId="0" borderId="31" xfId="26" applyFont="1" applyFill="1" applyBorder="1" applyAlignment="1">
      <alignment vertical="center"/>
    </xf>
    <xf numFmtId="0" fontId="26" fillId="0" borderId="33" xfId="24" applyFont="1" applyFill="1" applyBorder="1" applyAlignment="1">
      <alignment vertical="center"/>
    </xf>
    <xf numFmtId="0" fontId="28" fillId="35" borderId="32" xfId="47" applyNumberFormat="1" applyFont="1" applyFill="1" applyBorder="1" applyAlignment="1">
      <alignment vertical="center" wrapText="1"/>
    </xf>
    <xf numFmtId="0" fontId="28" fillId="35" borderId="32" xfId="47" quotePrefix="1" applyNumberFormat="1" applyFont="1" applyFill="1" applyBorder="1" applyAlignment="1">
      <alignment vertical="center" wrapText="1"/>
    </xf>
    <xf numFmtId="0" fontId="41" fillId="34" borderId="32" xfId="60" applyFont="1" applyFill="1" applyBorder="1" applyAlignment="1">
      <alignment vertical="center"/>
    </xf>
    <xf numFmtId="0" fontId="26" fillId="22" borderId="33" xfId="60" applyFont="1" applyFill="1" applyBorder="1" applyAlignment="1">
      <alignment vertical="center"/>
    </xf>
    <xf numFmtId="0" fontId="37" fillId="22" borderId="31" xfId="26" applyFont="1" applyFill="1" applyBorder="1" applyAlignment="1">
      <alignment vertical="center"/>
    </xf>
    <xf numFmtId="0" fontId="37" fillId="22" borderId="33" xfId="24" applyFont="1" applyFill="1" applyBorder="1" applyAlignment="1">
      <alignment vertical="center"/>
    </xf>
    <xf numFmtId="164" fontId="36" fillId="33" borderId="32" xfId="65" applyNumberFormat="1" applyFont="1" applyFill="1" applyBorder="1" applyAlignment="1">
      <alignment vertical="center"/>
    </xf>
    <xf numFmtId="0" fontId="26" fillId="22" borderId="28" xfId="23" applyFont="1" applyFill="1" applyBorder="1" applyAlignment="1">
      <alignment vertical="center"/>
    </xf>
    <xf numFmtId="0" fontId="29" fillId="22" borderId="29" xfId="27" applyFont="1" applyFill="1" applyBorder="1" applyAlignment="1">
      <alignment vertical="center" wrapText="1"/>
    </xf>
    <xf numFmtId="0" fontId="26" fillId="22" borderId="29" xfId="27" applyFont="1" applyFill="1" applyBorder="1" applyAlignment="1">
      <alignment horizontal="centerContinuous" vertical="center" wrapText="1"/>
    </xf>
    <xf numFmtId="0" fontId="26" fillId="0" borderId="29" xfId="27" applyFont="1" applyFill="1" applyBorder="1" applyAlignment="1">
      <alignment horizontal="centerContinuous" vertical="center"/>
    </xf>
    <xf numFmtId="0" fontId="26" fillId="22" borderId="29" xfId="27" applyFont="1" applyFill="1" applyBorder="1" applyAlignment="1">
      <alignment horizontal="centerContinuous" vertical="center"/>
    </xf>
    <xf numFmtId="0" fontId="26" fillId="22" borderId="30" xfId="21" applyFont="1" applyFill="1" applyBorder="1" applyAlignment="1">
      <alignment vertical="center"/>
    </xf>
    <xf numFmtId="0" fontId="26" fillId="0" borderId="42" xfId="24" applyFont="1" applyFill="1" applyBorder="1" applyAlignment="1">
      <alignment vertical="center"/>
    </xf>
    <xf numFmtId="0" fontId="26" fillId="0" borderId="34" xfId="26" applyFont="1" applyFill="1" applyBorder="1" applyAlignment="1">
      <alignment vertical="center"/>
    </xf>
    <xf numFmtId="0" fontId="28" fillId="0" borderId="35" xfId="47" applyNumberFormat="1" applyFont="1" applyFill="1" applyBorder="1" applyAlignment="1">
      <alignment vertical="center" wrapText="1"/>
    </xf>
    <xf numFmtId="3" fontId="28" fillId="0" borderId="35" xfId="47" applyNumberFormat="1" applyFont="1" applyFill="1" applyBorder="1" applyAlignment="1">
      <alignment vertical="center"/>
    </xf>
    <xf numFmtId="164" fontId="28" fillId="0" borderId="35" xfId="65" applyNumberFormat="1" applyFont="1" applyFill="1" applyBorder="1" applyAlignment="1">
      <alignment vertical="center"/>
    </xf>
    <xf numFmtId="2" fontId="28" fillId="0" borderId="35" xfId="46" applyNumberFormat="1" applyFont="1" applyFill="1" applyBorder="1" applyAlignment="1">
      <alignment vertical="center"/>
    </xf>
    <xf numFmtId="165" fontId="28" fillId="0" borderId="35" xfId="46" applyNumberFormat="1" applyFont="1" applyFill="1" applyBorder="1" applyAlignment="1">
      <alignment vertical="center"/>
    </xf>
    <xf numFmtId="0" fontId="26" fillId="0" borderId="36" xfId="24" applyFont="1" applyFill="1" applyBorder="1" applyAlignment="1">
      <alignment vertical="center"/>
    </xf>
    <xf numFmtId="0" fontId="28" fillId="34" borderId="32" xfId="47" quotePrefix="1" applyNumberFormat="1" applyFont="1" applyFill="1" applyBorder="1" applyAlignment="1">
      <alignment vertical="center" wrapText="1"/>
    </xf>
    <xf numFmtId="3" fontId="28" fillId="35" borderId="32" xfId="47" applyNumberFormat="1" applyFont="1" applyFill="1" applyBorder="1" applyAlignment="1">
      <alignment horizontal="right" vertical="center"/>
    </xf>
    <xf numFmtId="3" fontId="32" fillId="36" borderId="32" xfId="56" applyNumberFormat="1" applyFont="1" applyFill="1" applyBorder="1" applyAlignment="1">
      <alignment horizontal="right" vertical="center"/>
    </xf>
    <xf numFmtId="164" fontId="36" fillId="36" borderId="32" xfId="65" applyNumberFormat="1" applyFont="1" applyFill="1" applyBorder="1" applyAlignment="1">
      <alignment horizontal="right" vertical="center"/>
    </xf>
    <xf numFmtId="0" fontId="28" fillId="35" borderId="32" xfId="46" quotePrefix="1" applyNumberFormat="1" applyFont="1" applyFill="1" applyBorder="1" applyAlignment="1">
      <alignment vertical="center" wrapText="1"/>
    </xf>
    <xf numFmtId="165" fontId="32" fillId="33" borderId="32" xfId="46" applyNumberFormat="1" applyFont="1" applyFill="1" applyBorder="1" applyAlignment="1">
      <alignment vertical="center"/>
    </xf>
    <xf numFmtId="2" fontId="32" fillId="33" borderId="32" xfId="46" applyNumberFormat="1" applyFont="1" applyFill="1" applyBorder="1" applyAlignment="1">
      <alignment vertical="center"/>
    </xf>
    <xf numFmtId="0" fontId="43" fillId="22" borderId="0" xfId="62" applyFont="1" applyFill="1" applyBorder="1" applyAlignment="1">
      <alignment vertical="center"/>
    </xf>
    <xf numFmtId="0" fontId="43" fillId="22" borderId="0" xfId="62" applyFont="1" applyFill="1" applyBorder="1" applyAlignment="1">
      <alignment horizontal="right" vertical="center"/>
    </xf>
    <xf numFmtId="0" fontId="44" fillId="22" borderId="0" xfId="62" applyFont="1" applyFill="1" applyBorder="1" applyAlignment="1">
      <alignment horizontal="right" vertical="center"/>
    </xf>
    <xf numFmtId="0" fontId="43" fillId="22" borderId="0" xfId="62" quotePrefix="1" applyFont="1" applyFill="1" applyBorder="1" applyAlignment="1">
      <alignment horizontal="right" vertical="center"/>
    </xf>
    <xf numFmtId="0" fontId="45" fillId="22" borderId="0" xfId="0" applyFont="1" applyFill="1" applyBorder="1" applyAlignment="1">
      <alignment vertical="center"/>
    </xf>
    <xf numFmtId="2" fontId="45" fillId="22" borderId="0" xfId="63" applyNumberFormat="1" applyFont="1" applyFill="1" applyBorder="1" applyAlignment="1">
      <alignment vertical="center"/>
    </xf>
    <xf numFmtId="0" fontId="32" fillId="29" borderId="23" xfId="50" applyFont="1" applyBorder="1" applyAlignment="1">
      <alignment vertical="center"/>
    </xf>
    <xf numFmtId="0" fontId="37" fillId="22" borderId="0" xfId="60" applyFont="1" applyFill="1" applyBorder="1" applyAlignment="1">
      <alignment vertical="center"/>
    </xf>
    <xf numFmtId="2" fontId="28" fillId="35" borderId="39" xfId="46" applyNumberFormat="1" applyFont="1" applyFill="1" applyBorder="1" applyAlignment="1">
      <alignment horizontal="right" vertical="center"/>
    </xf>
    <xf numFmtId="2" fontId="28" fillId="35" borderId="41" xfId="46" applyNumberFormat="1" applyFont="1" applyFill="1" applyBorder="1" applyAlignment="1">
      <alignment horizontal="right" vertical="center"/>
    </xf>
    <xf numFmtId="165" fontId="28" fillId="35" borderId="39" xfId="46" applyNumberFormat="1" applyFont="1" applyFill="1" applyBorder="1" applyAlignment="1">
      <alignment horizontal="right" vertical="center"/>
    </xf>
    <xf numFmtId="165" fontId="28" fillId="35" borderId="41" xfId="46" applyNumberFormat="1" applyFont="1" applyFill="1" applyBorder="1" applyAlignment="1">
      <alignment horizontal="right" vertical="center"/>
    </xf>
    <xf numFmtId="2" fontId="28" fillId="34" borderId="32" xfId="46" applyNumberFormat="1" applyFont="1" applyFill="1" applyBorder="1" applyAlignment="1">
      <alignment horizontal="right" vertical="center"/>
    </xf>
    <xf numFmtId="165" fontId="28" fillId="34" borderId="32" xfId="46" applyNumberFormat="1" applyFont="1" applyFill="1" applyBorder="1" applyAlignment="1">
      <alignment horizontal="right" vertical="center"/>
    </xf>
    <xf numFmtId="0" fontId="28" fillId="35" borderId="32" xfId="47" applyNumberFormat="1" applyFont="1" applyFill="1" applyBorder="1" applyAlignment="1">
      <alignment horizontal="left" vertical="center" wrapText="1"/>
    </xf>
    <xf numFmtId="3" fontId="28" fillId="35" borderId="39" xfId="47" applyNumberFormat="1" applyFont="1" applyFill="1" applyBorder="1" applyAlignment="1">
      <alignment horizontal="right" vertical="center"/>
    </xf>
    <xf numFmtId="3" fontId="28" fillId="35" borderId="41" xfId="47" applyNumberFormat="1" applyFont="1" applyFill="1" applyBorder="1" applyAlignment="1">
      <alignment horizontal="right" vertical="center"/>
    </xf>
    <xf numFmtId="3" fontId="28" fillId="34" borderId="32" xfId="46" applyNumberFormat="1" applyFont="1" applyFill="1" applyBorder="1" applyAlignment="1">
      <alignment horizontal="right" vertical="center"/>
    </xf>
    <xf numFmtId="164" fontId="28" fillId="35" borderId="39" xfId="65" applyNumberFormat="1" applyFont="1" applyFill="1" applyBorder="1" applyAlignment="1">
      <alignment horizontal="right" vertical="center"/>
    </xf>
    <xf numFmtId="164" fontId="28" fillId="35" borderId="41" xfId="65" applyNumberFormat="1" applyFont="1" applyFill="1" applyBorder="1" applyAlignment="1">
      <alignment horizontal="right" vertical="center"/>
    </xf>
    <xf numFmtId="164" fontId="28" fillId="34" borderId="32" xfId="65" applyNumberFormat="1" applyFont="1" applyFill="1" applyBorder="1" applyAlignment="1">
      <alignment horizontal="right" vertical="center"/>
    </xf>
    <xf numFmtId="3" fontId="28" fillId="34" borderId="32" xfId="0" applyNumberFormat="1" applyFont="1" applyFill="1" applyBorder="1" applyAlignment="1">
      <alignment horizontal="right" vertical="center"/>
    </xf>
    <xf numFmtId="0" fontId="28" fillId="35" borderId="32" xfId="46" applyNumberFormat="1" applyFont="1" applyFill="1" applyBorder="1" applyAlignment="1">
      <alignment horizontal="left" vertical="center" wrapText="1"/>
    </xf>
    <xf numFmtId="0" fontId="3" fillId="33" borderId="32" xfId="52" applyFont="1" applyFill="1" applyBorder="1" applyAlignment="1">
      <alignment horizontal="center" vertical="center" wrapText="1"/>
    </xf>
    <xf numFmtId="0" fontId="32" fillId="33" borderId="32" xfId="52" applyFont="1" applyFill="1" applyBorder="1" applyAlignment="1">
      <alignment horizontal="center" vertical="center" wrapText="1"/>
    </xf>
    <xf numFmtId="0" fontId="28" fillId="35" borderId="39" xfId="47" applyNumberFormat="1" applyFont="1" applyFill="1" applyBorder="1" applyAlignment="1">
      <alignment horizontal="left" vertical="center" wrapText="1"/>
    </xf>
    <xf numFmtId="0" fontId="28" fillId="35" borderId="41" xfId="47" applyNumberFormat="1" applyFont="1" applyFill="1" applyBorder="1" applyAlignment="1">
      <alignment horizontal="left" vertical="center" wrapText="1"/>
    </xf>
    <xf numFmtId="0" fontId="28" fillId="34" borderId="32" xfId="47" applyNumberFormat="1" applyFont="1" applyFill="1" applyBorder="1" applyAlignment="1">
      <alignment horizontal="left" vertical="center" wrapText="1"/>
    </xf>
    <xf numFmtId="0" fontId="32" fillId="36" borderId="37" xfId="47" applyNumberFormat="1" applyFont="1" applyFill="1" applyBorder="1" applyAlignment="1">
      <alignment horizontal="left" vertical="center" wrapText="1"/>
    </xf>
    <xf numFmtId="0" fontId="32" fillId="36" borderId="38" xfId="47" applyNumberFormat="1" applyFont="1" applyFill="1" applyBorder="1" applyAlignment="1">
      <alignment horizontal="left" vertical="center" wrapText="1"/>
    </xf>
    <xf numFmtId="0" fontId="42" fillId="22" borderId="37" xfId="37" applyFont="1" applyBorder="1" applyAlignment="1">
      <alignment horizontal="left" vertical="center"/>
    </xf>
    <xf numFmtId="0" fontId="42" fillId="22" borderId="40" xfId="37" applyFont="1" applyBorder="1" applyAlignment="1">
      <alignment horizontal="left" vertical="center"/>
    </xf>
    <xf numFmtId="0" fontId="42" fillId="22" borderId="38" xfId="37" applyFont="1" applyBorder="1" applyAlignment="1">
      <alignment horizontal="left" vertical="center"/>
    </xf>
    <xf numFmtId="0" fontId="32" fillId="36" borderId="32" xfId="56" applyNumberFormat="1" applyFont="1" applyFill="1" applyBorder="1" applyAlignment="1">
      <alignment vertical="center"/>
    </xf>
    <xf numFmtId="0" fontId="3" fillId="33" borderId="32" xfId="52" applyFont="1" applyFill="1" applyBorder="1" applyAlignment="1">
      <alignment horizontal="left" vertical="center" wrapText="1"/>
    </xf>
    <xf numFmtId="0" fontId="28" fillId="34" borderId="32" xfId="46" applyNumberFormat="1" applyFont="1" applyFill="1" applyBorder="1" applyAlignment="1">
      <alignment horizontal="left" vertical="center" wrapText="1"/>
    </xf>
    <xf numFmtId="0" fontId="27" fillId="29" borderId="0" xfId="5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6" fillId="0" borderId="43" xfId="60" applyFont="1" applyFill="1" applyBorder="1" applyAlignment="1">
      <alignment vertical="center"/>
    </xf>
    <xf numFmtId="0" fontId="26" fillId="0" borderId="40" xfId="60" applyFont="1" applyFill="1" applyBorder="1" applyAlignment="1">
      <alignment vertical="center"/>
    </xf>
    <xf numFmtId="0" fontId="26" fillId="0" borderId="44" xfId="60" applyFont="1" applyFill="1" applyBorder="1" applyAlignment="1">
      <alignment vertical="center"/>
    </xf>
    <xf numFmtId="0" fontId="30" fillId="22" borderId="37" xfId="37" applyFont="1" applyBorder="1" applyAlignment="1">
      <alignment horizontal="left" vertical="center"/>
    </xf>
    <xf numFmtId="0" fontId="30" fillId="22" borderId="40" xfId="37" applyFont="1" applyBorder="1" applyAlignment="1">
      <alignment horizontal="left" vertical="center"/>
    </xf>
    <xf numFmtId="0" fontId="30" fillId="22" borderId="38" xfId="37" applyFont="1" applyBorder="1" applyAlignment="1">
      <alignment horizontal="left" vertical="center"/>
    </xf>
  </cellXfs>
  <cellStyles count="75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rmal_Demanda" xfId="60"/>
    <cellStyle name="Normal_Demanda insatisfeta (g)" xfId="61"/>
    <cellStyle name="Normal_Demanda insatisfeta (g) " xfId="62"/>
    <cellStyle name="Normal_Pre 97-98" xfId="63"/>
    <cellStyle name="Notas" xfId="64"/>
    <cellStyle name="Percentual" xfId="65" builtinId="5"/>
    <cellStyle name="Salida" xfId="66"/>
    <cellStyle name="SinEstilo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376091"/>
      <color rgb="FF4578B5"/>
      <color rgb="FF6E97C8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Estudis de</a:t>
            </a:r>
            <a:r>
              <a:rPr lang="es-ES" sz="1000" baseline="0"/>
              <a:t> grau. Centres adscrits</a:t>
            </a:r>
            <a:endParaRPr lang="es-ES" sz="1000"/>
          </a:p>
        </c:rich>
      </c:tx>
      <c:layout>
        <c:manualLayout>
          <c:xMode val="edge"/>
          <c:yMode val="edge"/>
          <c:x val="3.0588367192643042E-2"/>
          <c:y val="2.9767441860465118E-2"/>
        </c:manualLayout>
      </c:layout>
    </c:title>
    <c:plotArea>
      <c:layout>
        <c:manualLayout>
          <c:layoutTarget val="inner"/>
          <c:xMode val="edge"/>
          <c:yMode val="edge"/>
          <c:x val="6.6093762327805214E-2"/>
          <c:y val="0.15000890855796387"/>
          <c:w val="0.90596274863232285"/>
          <c:h val="0.73263065372642455"/>
        </c:manualLayout>
      </c:layout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lumMod val="20000"/>
                    <a:lumOff val="80000"/>
                  </a:srgb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0" scaled="0"/>
            </a:gra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'1.2.2'!$D$83:$D$88</c:f>
              <c:strCache>
                <c:ptCount val="6"/>
                <c:pt idx="0">
                  <c:v>EUNCET</c:v>
                </c:pt>
                <c:pt idx="1">
                  <c:v>EAE</c:v>
                </c:pt>
                <c:pt idx="2">
                  <c:v>CITM</c:v>
                </c:pt>
                <c:pt idx="3">
                  <c:v>EUETIB</c:v>
                </c:pt>
                <c:pt idx="4">
                  <c:v>EUPMET</c:v>
                </c:pt>
                <c:pt idx="5">
                  <c:v>EUETII</c:v>
                </c:pt>
              </c:strCache>
            </c:strRef>
          </c:cat>
          <c:val>
            <c:numRef>
              <c:f>'1.2.2'!$E$83:$E$88</c:f>
              <c:numCache>
                <c:formatCode>0.00</c:formatCode>
                <c:ptCount val="6"/>
                <c:pt idx="0">
                  <c:v>0.2722222222222222</c:v>
                </c:pt>
                <c:pt idx="1">
                  <c:v>6.25E-2</c:v>
                </c:pt>
                <c:pt idx="2">
                  <c:v>0.8666666666666667</c:v>
                </c:pt>
                <c:pt idx="3">
                  <c:v>1.4707692307692308</c:v>
                </c:pt>
                <c:pt idx="4">
                  <c:v>0.92258064516129035</c:v>
                </c:pt>
                <c:pt idx="5">
                  <c:v>0.875</c:v>
                </c:pt>
              </c:numCache>
            </c:numRef>
          </c:val>
        </c:ser>
        <c:gapWidth val="80"/>
        <c:axId val="99216000"/>
        <c:axId val="99819904"/>
      </c:barChart>
      <c:catAx>
        <c:axId val="99216000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99819904"/>
        <c:crosses val="autoZero"/>
        <c:auto val="1"/>
        <c:lblAlgn val="ctr"/>
        <c:lblOffset val="100"/>
      </c:catAx>
      <c:valAx>
        <c:axId val="998199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s-ES"/>
          </a:p>
        </c:txPr>
        <c:crossAx val="99216000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</c:chart>
  <c:spPr>
    <a:solidFill>
      <a:schemeClr val="bg1"/>
    </a:solidFill>
    <a:ln>
      <a:solidFill>
        <a:srgbClr val="376091"/>
      </a:solidFill>
    </a:ln>
  </c:spPr>
  <c:txPr>
    <a:bodyPr/>
    <a:lstStyle/>
    <a:p>
      <a:pPr>
        <a:defRPr>
          <a:solidFill>
            <a:srgbClr val="003366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000" b="1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rgbClr val="003366"/>
                </a:solidFill>
                <a:latin typeface="Arial" pitchFamily="34" charset="0"/>
                <a:cs typeface="Arial" pitchFamily="34" charset="0"/>
              </a:rPr>
              <a:t>Estudis de grau. Centres propis</a:t>
            </a:r>
          </a:p>
        </c:rich>
      </c:tx>
      <c:layout>
        <c:manualLayout>
          <c:xMode val="edge"/>
          <c:yMode val="edge"/>
          <c:x val="2.7374810318664754E-2"/>
          <c:y val="2.4242424242424229E-2"/>
        </c:manualLayout>
      </c:layout>
    </c:title>
    <c:plotArea>
      <c:layout>
        <c:manualLayout>
          <c:layoutTarget val="inner"/>
          <c:xMode val="edge"/>
          <c:yMode val="edge"/>
          <c:x val="7.8802596084733806E-2"/>
          <c:y val="0.14711359404096841"/>
          <c:w val="0.89642262474686429"/>
          <c:h val="0.74633762958401162"/>
        </c:manualLayout>
      </c:layout>
      <c:barChart>
        <c:barDir val="col"/>
        <c:grouping val="clustered"/>
        <c:ser>
          <c:idx val="0"/>
          <c:order val="0"/>
          <c:tx>
            <c:strRef>
              <c:f>'1.2.2'!$E$71</c:f>
              <c:strCache>
                <c:ptCount val="1"/>
                <c:pt idx="0">
                  <c:v>2007-08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4F81BD">
                    <a:lumMod val="75000"/>
                  </a:srgbClr>
                </a:gs>
              </a:gsLst>
              <a:lin ang="0" scaled="0"/>
            </a:gradFill>
            <a:ln>
              <a:solidFill>
                <a:schemeClr val="accent1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'1.2.2'!$D$72:$D$80</c:f>
              <c:strCache>
                <c:ptCount val="9"/>
                <c:pt idx="0">
                  <c:v>FME</c:v>
                </c:pt>
                <c:pt idx="1">
                  <c:v>ETSETB</c:v>
                </c:pt>
                <c:pt idx="2">
                  <c:v>EPSC</c:v>
                </c:pt>
                <c:pt idx="3">
                  <c:v>EPSEB</c:v>
                </c:pt>
                <c:pt idx="4">
                  <c:v>EUETIT</c:v>
                </c:pt>
                <c:pt idx="5">
                  <c:v>EPSEM</c:v>
                </c:pt>
                <c:pt idx="6">
                  <c:v>EPSEVG</c:v>
                </c:pt>
                <c:pt idx="7">
                  <c:v>EUOOT</c:v>
                </c:pt>
                <c:pt idx="8">
                  <c:v>ESAB</c:v>
                </c:pt>
              </c:strCache>
            </c:strRef>
          </c:cat>
          <c:val>
            <c:numRef>
              <c:f>'1.2.2'!$E$72:$E$80</c:f>
              <c:numCache>
                <c:formatCode>0.00</c:formatCode>
                <c:ptCount val="9"/>
                <c:pt idx="0">
                  <c:v>0.92727272727272725</c:v>
                </c:pt>
                <c:pt idx="1">
                  <c:v>2.2625000000000002</c:v>
                </c:pt>
                <c:pt idx="2">
                  <c:v>0.40454545454545454</c:v>
                </c:pt>
                <c:pt idx="3">
                  <c:v>1.9950000000000001</c:v>
                </c:pt>
                <c:pt idx="4">
                  <c:v>0.8545454545454545</c:v>
                </c:pt>
                <c:pt idx="5">
                  <c:v>0.62325581395348839</c:v>
                </c:pt>
                <c:pt idx="6">
                  <c:v>0.52500000000000002</c:v>
                </c:pt>
                <c:pt idx="7">
                  <c:v>0.64166666666666672</c:v>
                </c:pt>
                <c:pt idx="8" formatCode="General">
                  <c:v>0.36</c:v>
                </c:pt>
              </c:numCache>
            </c:numRef>
          </c:val>
        </c:ser>
        <c:gapWidth val="60"/>
        <c:axId val="99852288"/>
        <c:axId val="99853824"/>
      </c:barChart>
      <c:catAx>
        <c:axId val="9985228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9853824"/>
        <c:crosses val="autoZero"/>
        <c:auto val="1"/>
        <c:lblAlgn val="ctr"/>
        <c:lblOffset val="100"/>
      </c:catAx>
      <c:valAx>
        <c:axId val="998538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tickLblPos val="nextTo"/>
        <c:txPr>
          <a:bodyPr/>
          <a:lstStyle/>
          <a:p>
            <a:pPr>
              <a:defRPr sz="8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9852288"/>
        <c:crosses val="autoZero"/>
        <c:crossBetween val="between"/>
        <c:majorUnit val="0.25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</c:chart>
  <c:spPr>
    <a:ln>
      <a:solidFill>
        <a:srgbClr val="376091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487891</xdr:colOff>
      <xdr:row>71</xdr:row>
      <xdr:rowOff>21166</xdr:rowOff>
    </xdr:from>
    <xdr:to>
      <xdr:col>12</xdr:col>
      <xdr:colOff>705909</xdr:colOff>
      <xdr:row>92</xdr:row>
      <xdr:rowOff>40216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29633</xdr:colOff>
      <xdr:row>71</xdr:row>
      <xdr:rowOff>24342</xdr:rowOff>
    </xdr:from>
    <xdr:to>
      <xdr:col>6</xdr:col>
      <xdr:colOff>67732</xdr:colOff>
      <xdr:row>92</xdr:row>
      <xdr:rowOff>33867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4atramesa2001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2.1."/>
      <sheetName val="1.2.2."/>
      <sheetName val="1.3.1.12"/>
      <sheetName val="1.5.1."/>
      <sheetName val="1.5.2."/>
      <sheetName val="1.5.3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120"/>
  <sheetViews>
    <sheetView showGridLines="0" tabSelected="1" zoomScaleNormal="100" zoomScaleSheetLayoutView="75" workbookViewId="0">
      <selection activeCell="C4" sqref="C4:E4"/>
    </sheetView>
  </sheetViews>
  <sheetFormatPr defaultColWidth="11.42578125" defaultRowHeight="12.75"/>
  <cols>
    <col min="1" max="1" width="0.85546875" style="28" customWidth="1"/>
    <col min="2" max="2" width="0.5703125" style="28" customWidth="1"/>
    <col min="3" max="3" width="14.85546875" style="47" customWidth="1"/>
    <col min="4" max="4" width="49.140625" style="47" customWidth="1"/>
    <col min="5" max="5" width="8.7109375" style="28" customWidth="1"/>
    <col min="6" max="6" width="10.7109375" style="28" bestFit="1" customWidth="1"/>
    <col min="7" max="8" width="15.140625" style="28" bestFit="1" customWidth="1"/>
    <col min="9" max="9" width="12.5703125" style="28" bestFit="1" customWidth="1"/>
    <col min="10" max="10" width="11.7109375" style="28" customWidth="1"/>
    <col min="11" max="11" width="13.5703125" style="28" customWidth="1"/>
    <col min="12" max="13" width="12" style="28" customWidth="1"/>
    <col min="14" max="14" width="0.5703125" style="28" customWidth="1"/>
    <col min="15" max="16384" width="11.42578125" style="28"/>
  </cols>
  <sheetData>
    <row r="1" spans="1:14">
      <c r="A1" s="27"/>
      <c r="B1" s="27"/>
      <c r="C1" s="152" t="s">
        <v>0</v>
      </c>
      <c r="D1" s="152"/>
      <c r="E1" s="152"/>
      <c r="F1" s="153"/>
      <c r="G1" s="153"/>
      <c r="H1" s="153"/>
      <c r="I1" s="153"/>
      <c r="J1" s="153"/>
      <c r="K1" s="153"/>
      <c r="L1" s="153"/>
      <c r="M1" s="27"/>
    </row>
    <row r="2" spans="1:14" ht="16.5" customHeight="1">
      <c r="A2" s="27"/>
      <c r="B2" s="27"/>
      <c r="C2" s="152" t="s">
        <v>89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4">
      <c r="A3" s="27"/>
      <c r="B3" s="27"/>
      <c r="C3" s="1"/>
      <c r="D3" s="1"/>
      <c r="E3" s="10"/>
      <c r="F3" s="30"/>
      <c r="G3" s="30"/>
      <c r="H3" s="30"/>
      <c r="I3" s="30"/>
      <c r="J3" s="30"/>
      <c r="K3" s="30"/>
      <c r="L3" s="31"/>
      <c r="M3" s="31"/>
    </row>
    <row r="4" spans="1:14" ht="10.5" customHeight="1">
      <c r="A4" s="27"/>
      <c r="B4" s="27"/>
      <c r="C4" s="152" t="s">
        <v>16</v>
      </c>
      <c r="D4" s="152"/>
      <c r="E4" s="152"/>
      <c r="F4" s="29"/>
      <c r="G4" s="29"/>
      <c r="H4" s="29"/>
      <c r="I4" s="29"/>
      <c r="J4" s="29"/>
      <c r="K4" s="29"/>
      <c r="L4" s="29"/>
      <c r="M4" s="29"/>
    </row>
    <row r="5" spans="1:14" ht="15.75">
      <c r="A5" s="27"/>
      <c r="B5" s="27"/>
      <c r="C5" s="32"/>
      <c r="D5" s="33"/>
      <c r="E5" s="34"/>
      <c r="F5" s="34"/>
      <c r="G5" s="34"/>
      <c r="H5" s="34"/>
      <c r="I5" s="34"/>
      <c r="J5" s="34"/>
      <c r="K5" s="34"/>
      <c r="L5" s="29"/>
      <c r="M5" s="29"/>
    </row>
    <row r="6" spans="1:14" ht="4.5" customHeight="1">
      <c r="B6" s="95"/>
      <c r="C6" s="96"/>
      <c r="D6" s="97"/>
      <c r="E6" s="98"/>
      <c r="F6" s="98"/>
      <c r="G6" s="98"/>
      <c r="H6" s="98"/>
      <c r="I6" s="98"/>
      <c r="J6" s="98"/>
      <c r="K6" s="98"/>
      <c r="L6" s="99"/>
      <c r="M6" s="99"/>
      <c r="N6" s="100"/>
    </row>
    <row r="7" spans="1:14" ht="13.5" customHeight="1">
      <c r="B7" s="37"/>
      <c r="C7" s="139" t="s">
        <v>1</v>
      </c>
      <c r="D7" s="139" t="s">
        <v>2</v>
      </c>
      <c r="E7" s="140" t="s">
        <v>3</v>
      </c>
      <c r="F7" s="140" t="s">
        <v>20</v>
      </c>
      <c r="G7" s="140" t="s">
        <v>21</v>
      </c>
      <c r="H7" s="140" t="s">
        <v>22</v>
      </c>
      <c r="I7" s="140" t="s">
        <v>23</v>
      </c>
      <c r="J7" s="140" t="s">
        <v>24</v>
      </c>
      <c r="K7" s="140" t="s">
        <v>25</v>
      </c>
      <c r="L7" s="140" t="s">
        <v>4</v>
      </c>
      <c r="M7" s="140" t="s">
        <v>26</v>
      </c>
      <c r="N7" s="38"/>
    </row>
    <row r="8" spans="1:14" ht="16.5" customHeight="1">
      <c r="B8" s="37"/>
      <c r="C8" s="139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38"/>
    </row>
    <row r="9" spans="1:14" ht="15" customHeight="1">
      <c r="B9" s="37"/>
      <c r="C9" s="139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38"/>
    </row>
    <row r="10" spans="1:14" ht="18.75" customHeight="1">
      <c r="B10" s="37"/>
      <c r="C10" s="151" t="s">
        <v>71</v>
      </c>
      <c r="D10" s="11" t="s">
        <v>29</v>
      </c>
      <c r="E10" s="13">
        <v>50</v>
      </c>
      <c r="F10" s="13">
        <v>70</v>
      </c>
      <c r="G10" s="14">
        <v>0.34285714285714286</v>
      </c>
      <c r="H10" s="14">
        <f>100%-G10</f>
        <v>0.65714285714285714</v>
      </c>
      <c r="I10" s="13">
        <v>249</v>
      </c>
      <c r="J10" s="13">
        <v>52</v>
      </c>
      <c r="K10" s="13">
        <v>3</v>
      </c>
      <c r="L10" s="15">
        <f>F10/E10</f>
        <v>1.4</v>
      </c>
      <c r="M10" s="16">
        <f t="shared" ref="M10:M17" si="0">F10-J10</f>
        <v>18</v>
      </c>
      <c r="N10" s="38"/>
    </row>
    <row r="11" spans="1:14" ht="18.75" customHeight="1">
      <c r="B11" s="37"/>
      <c r="C11" s="151"/>
      <c r="D11" s="11" t="s">
        <v>30</v>
      </c>
      <c r="E11" s="13">
        <v>60</v>
      </c>
      <c r="F11" s="17">
        <v>32</v>
      </c>
      <c r="G11" s="14">
        <v>0.59375</v>
      </c>
      <c r="H11" s="14">
        <f t="shared" ref="H11:H16" si="1">100%-G11</f>
        <v>0.40625</v>
      </c>
      <c r="I11" s="13">
        <v>100</v>
      </c>
      <c r="J11" s="13">
        <v>32</v>
      </c>
      <c r="K11" s="13">
        <v>10</v>
      </c>
      <c r="L11" s="15">
        <f t="shared" ref="L11:L63" si="2">F11/E11</f>
        <v>0.53333333333333333</v>
      </c>
      <c r="M11" s="16">
        <f t="shared" si="0"/>
        <v>0</v>
      </c>
      <c r="N11" s="38"/>
    </row>
    <row r="12" spans="1:14" ht="18.75" customHeight="1">
      <c r="B12" s="37"/>
      <c r="C12" s="138" t="s">
        <v>5</v>
      </c>
      <c r="D12" s="6" t="s">
        <v>31</v>
      </c>
      <c r="E12" s="7">
        <v>40</v>
      </c>
      <c r="F12" s="18">
        <v>121</v>
      </c>
      <c r="G12" s="19">
        <v>0.15702479338842976</v>
      </c>
      <c r="H12" s="19">
        <f t="shared" si="1"/>
        <v>0.84297520661157022</v>
      </c>
      <c r="I12" s="7">
        <v>306</v>
      </c>
      <c r="J12" s="7">
        <v>46</v>
      </c>
      <c r="K12" s="7">
        <v>4</v>
      </c>
      <c r="L12" s="20">
        <f t="shared" si="2"/>
        <v>3.0249999999999999</v>
      </c>
      <c r="M12" s="21">
        <f t="shared" si="0"/>
        <v>75</v>
      </c>
      <c r="N12" s="38"/>
    </row>
    <row r="13" spans="1:14" ht="18.75" customHeight="1">
      <c r="B13" s="37"/>
      <c r="C13" s="138"/>
      <c r="D13" s="6" t="s">
        <v>32</v>
      </c>
      <c r="E13" s="7">
        <v>40</v>
      </c>
      <c r="F13" s="18">
        <v>60</v>
      </c>
      <c r="G13" s="19">
        <v>3.3333333333333333E-2</v>
      </c>
      <c r="H13" s="19">
        <f t="shared" si="1"/>
        <v>0.96666666666666667</v>
      </c>
      <c r="I13" s="7">
        <v>190</v>
      </c>
      <c r="J13" s="7">
        <v>43</v>
      </c>
      <c r="K13" s="7">
        <v>7</v>
      </c>
      <c r="L13" s="20">
        <f t="shared" si="2"/>
        <v>1.5</v>
      </c>
      <c r="M13" s="21">
        <f t="shared" si="0"/>
        <v>17</v>
      </c>
      <c r="N13" s="38"/>
    </row>
    <row r="14" spans="1:14" ht="18.75" customHeight="1">
      <c r="B14" s="37"/>
      <c r="C14" s="151" t="s">
        <v>6</v>
      </c>
      <c r="D14" s="11" t="s">
        <v>33</v>
      </c>
      <c r="E14" s="13">
        <v>120</v>
      </c>
      <c r="F14" s="17">
        <v>53</v>
      </c>
      <c r="G14" s="14">
        <v>9.4339622641509441E-2</v>
      </c>
      <c r="H14" s="14">
        <f t="shared" si="1"/>
        <v>0.90566037735849059</v>
      </c>
      <c r="I14" s="13">
        <v>161</v>
      </c>
      <c r="J14" s="13">
        <v>53</v>
      </c>
      <c r="K14" s="13">
        <v>20</v>
      </c>
      <c r="L14" s="15">
        <f t="shared" si="2"/>
        <v>0.44166666666666665</v>
      </c>
      <c r="M14" s="16">
        <f t="shared" si="0"/>
        <v>0</v>
      </c>
      <c r="N14" s="38"/>
    </row>
    <row r="15" spans="1:14" ht="18.75" customHeight="1">
      <c r="B15" s="37"/>
      <c r="C15" s="151"/>
      <c r="D15" s="11" t="s">
        <v>34</v>
      </c>
      <c r="E15" s="13">
        <v>100</v>
      </c>
      <c r="F15" s="17">
        <v>36</v>
      </c>
      <c r="G15" s="14">
        <v>5.5555555555555552E-2</v>
      </c>
      <c r="H15" s="14">
        <f t="shared" si="1"/>
        <v>0.94444444444444442</v>
      </c>
      <c r="I15" s="13">
        <v>105</v>
      </c>
      <c r="J15" s="13">
        <v>36</v>
      </c>
      <c r="K15" s="13">
        <v>3</v>
      </c>
      <c r="L15" s="15">
        <f t="shared" si="2"/>
        <v>0.36</v>
      </c>
      <c r="M15" s="16">
        <f t="shared" si="0"/>
        <v>0</v>
      </c>
      <c r="N15" s="38"/>
    </row>
    <row r="16" spans="1:14" ht="18.75" customHeight="1">
      <c r="B16" s="37"/>
      <c r="C16" s="6" t="s">
        <v>72</v>
      </c>
      <c r="D16" s="6" t="s">
        <v>35</v>
      </c>
      <c r="E16" s="7">
        <v>400</v>
      </c>
      <c r="F16" s="18">
        <v>798</v>
      </c>
      <c r="G16" s="19">
        <v>0.37092731829573933</v>
      </c>
      <c r="H16" s="19">
        <f t="shared" si="1"/>
        <v>0.62907268170426067</v>
      </c>
      <c r="I16" s="7">
        <v>709</v>
      </c>
      <c r="J16" s="7">
        <v>295</v>
      </c>
      <c r="K16" s="7">
        <v>106</v>
      </c>
      <c r="L16" s="20">
        <f t="shared" si="2"/>
        <v>1.9950000000000001</v>
      </c>
      <c r="M16" s="21">
        <f t="shared" si="0"/>
        <v>503</v>
      </c>
      <c r="N16" s="38"/>
    </row>
    <row r="17" spans="2:14" ht="18.75" customHeight="1">
      <c r="B17" s="37"/>
      <c r="C17" s="151" t="s">
        <v>73</v>
      </c>
      <c r="D17" s="11" t="s">
        <v>78</v>
      </c>
      <c r="E17" s="133">
        <v>270</v>
      </c>
      <c r="F17" s="137">
        <v>241</v>
      </c>
      <c r="G17" s="136">
        <v>7.8838174273858919E-2</v>
      </c>
      <c r="H17" s="136">
        <f>100%-G17</f>
        <v>0.92116182572614114</v>
      </c>
      <c r="I17" s="133">
        <v>627</v>
      </c>
      <c r="J17" s="133">
        <v>196</v>
      </c>
      <c r="K17" s="133">
        <v>123</v>
      </c>
      <c r="L17" s="128">
        <f t="shared" si="2"/>
        <v>0.8925925925925926</v>
      </c>
      <c r="M17" s="129">
        <f t="shared" si="0"/>
        <v>45</v>
      </c>
      <c r="N17" s="38"/>
    </row>
    <row r="18" spans="2:14" ht="18.75" customHeight="1">
      <c r="B18" s="37"/>
      <c r="C18" s="151"/>
      <c r="D18" s="11" t="s">
        <v>58</v>
      </c>
      <c r="E18" s="133"/>
      <c r="F18" s="137"/>
      <c r="G18" s="136"/>
      <c r="H18" s="136"/>
      <c r="I18" s="133"/>
      <c r="J18" s="133"/>
      <c r="K18" s="133"/>
      <c r="L18" s="128"/>
      <c r="M18" s="129"/>
      <c r="N18" s="38"/>
    </row>
    <row r="19" spans="2:14" ht="18.75" customHeight="1">
      <c r="B19" s="37"/>
      <c r="C19" s="151"/>
      <c r="D19" s="11" t="s">
        <v>59</v>
      </c>
      <c r="E19" s="133"/>
      <c r="F19" s="137"/>
      <c r="G19" s="136"/>
      <c r="H19" s="136"/>
      <c r="I19" s="133"/>
      <c r="J19" s="133"/>
      <c r="K19" s="133"/>
      <c r="L19" s="128"/>
      <c r="M19" s="129"/>
      <c r="N19" s="38"/>
    </row>
    <row r="20" spans="2:14" ht="18.75" customHeight="1">
      <c r="B20" s="37"/>
      <c r="C20" s="151"/>
      <c r="D20" s="11" t="s">
        <v>60</v>
      </c>
      <c r="E20" s="133"/>
      <c r="F20" s="137"/>
      <c r="G20" s="136"/>
      <c r="H20" s="136"/>
      <c r="I20" s="133"/>
      <c r="J20" s="133"/>
      <c r="K20" s="133"/>
      <c r="L20" s="128"/>
      <c r="M20" s="129"/>
      <c r="N20" s="38"/>
    </row>
    <row r="21" spans="2:14" ht="18.75" customHeight="1">
      <c r="B21" s="37"/>
      <c r="C21" s="151"/>
      <c r="D21" s="11" t="s">
        <v>61</v>
      </c>
      <c r="E21" s="133"/>
      <c r="F21" s="137"/>
      <c r="G21" s="136"/>
      <c r="H21" s="136"/>
      <c r="I21" s="133"/>
      <c r="J21" s="133"/>
      <c r="K21" s="133"/>
      <c r="L21" s="128"/>
      <c r="M21" s="129"/>
      <c r="N21" s="38"/>
    </row>
    <row r="22" spans="2:14" ht="18.75" customHeight="1">
      <c r="B22" s="37"/>
      <c r="C22" s="151"/>
      <c r="D22" s="11" t="s">
        <v>31</v>
      </c>
      <c r="E22" s="13">
        <v>60</v>
      </c>
      <c r="F22" s="17">
        <v>41</v>
      </c>
      <c r="G22" s="14">
        <v>0.1951219512195122</v>
      </c>
      <c r="H22" s="14">
        <f>100%-G22</f>
        <v>0.80487804878048785</v>
      </c>
      <c r="I22" s="13">
        <v>176</v>
      </c>
      <c r="J22" s="13">
        <v>39</v>
      </c>
      <c r="K22" s="13">
        <v>31</v>
      </c>
      <c r="L22" s="15">
        <f t="shared" si="2"/>
        <v>0.68333333333333335</v>
      </c>
      <c r="M22" s="16">
        <f t="shared" ref="M22:M28" si="3">F22-J22</f>
        <v>2</v>
      </c>
      <c r="N22" s="38"/>
    </row>
    <row r="23" spans="2:14" ht="18.75" customHeight="1">
      <c r="B23" s="37"/>
      <c r="C23" s="138" t="s">
        <v>74</v>
      </c>
      <c r="D23" s="6" t="s">
        <v>36</v>
      </c>
      <c r="E23" s="7">
        <v>75</v>
      </c>
      <c r="F23" s="18">
        <v>57</v>
      </c>
      <c r="G23" s="19">
        <v>0.10526315789473684</v>
      </c>
      <c r="H23" s="19">
        <f t="shared" ref="H23:H27" si="4">100%-G23</f>
        <v>0.89473684210526316</v>
      </c>
      <c r="I23" s="7">
        <v>151</v>
      </c>
      <c r="J23" s="7">
        <v>57</v>
      </c>
      <c r="K23" s="7">
        <v>13</v>
      </c>
      <c r="L23" s="20">
        <f t="shared" si="2"/>
        <v>0.76</v>
      </c>
      <c r="M23" s="21">
        <f t="shared" si="3"/>
        <v>0</v>
      </c>
      <c r="N23" s="38"/>
    </row>
    <row r="24" spans="2:14" ht="18.75" customHeight="1">
      <c r="B24" s="37"/>
      <c r="C24" s="138"/>
      <c r="D24" s="6" t="s">
        <v>37</v>
      </c>
      <c r="E24" s="7">
        <v>35</v>
      </c>
      <c r="F24" s="18">
        <v>19</v>
      </c>
      <c r="G24" s="19">
        <v>0.47368421052631576</v>
      </c>
      <c r="H24" s="19">
        <f t="shared" si="4"/>
        <v>0.52631578947368429</v>
      </c>
      <c r="I24" s="7">
        <v>29</v>
      </c>
      <c r="J24" s="7">
        <v>19</v>
      </c>
      <c r="K24" s="7">
        <v>3</v>
      </c>
      <c r="L24" s="20">
        <f t="shared" si="2"/>
        <v>0.54285714285714282</v>
      </c>
      <c r="M24" s="21">
        <f t="shared" si="3"/>
        <v>0</v>
      </c>
      <c r="N24" s="38"/>
    </row>
    <row r="25" spans="2:14" ht="18.75" customHeight="1">
      <c r="B25" s="37"/>
      <c r="C25" s="138"/>
      <c r="D25" s="6" t="s">
        <v>38</v>
      </c>
      <c r="E25" s="7">
        <v>35</v>
      </c>
      <c r="F25" s="18">
        <v>28</v>
      </c>
      <c r="G25" s="19">
        <v>7.1428571428571425E-2</v>
      </c>
      <c r="H25" s="19">
        <f t="shared" si="4"/>
        <v>0.9285714285714286</v>
      </c>
      <c r="I25" s="7">
        <v>59</v>
      </c>
      <c r="J25" s="7">
        <v>28</v>
      </c>
      <c r="K25" s="7">
        <v>4</v>
      </c>
      <c r="L25" s="20">
        <f t="shared" si="2"/>
        <v>0.8</v>
      </c>
      <c r="M25" s="21">
        <f t="shared" si="3"/>
        <v>0</v>
      </c>
      <c r="N25" s="38"/>
    </row>
    <row r="26" spans="2:14" ht="18.75" customHeight="1">
      <c r="B26" s="37"/>
      <c r="C26" s="138"/>
      <c r="D26" s="6" t="s">
        <v>39</v>
      </c>
      <c r="E26" s="7">
        <v>35</v>
      </c>
      <c r="F26" s="18">
        <v>23</v>
      </c>
      <c r="G26" s="19">
        <v>0.21739130434782608</v>
      </c>
      <c r="H26" s="19">
        <f t="shared" si="4"/>
        <v>0.78260869565217395</v>
      </c>
      <c r="I26" s="7">
        <v>54</v>
      </c>
      <c r="J26" s="7">
        <v>23</v>
      </c>
      <c r="K26" s="7">
        <v>7</v>
      </c>
      <c r="L26" s="20">
        <f t="shared" si="2"/>
        <v>0.65714285714285714</v>
      </c>
      <c r="M26" s="21">
        <f t="shared" si="3"/>
        <v>0</v>
      </c>
      <c r="N26" s="38"/>
    </row>
    <row r="27" spans="2:14" ht="18.75" customHeight="1">
      <c r="B27" s="37"/>
      <c r="C27" s="138"/>
      <c r="D27" s="6" t="s">
        <v>40</v>
      </c>
      <c r="E27" s="7">
        <v>35</v>
      </c>
      <c r="F27" s="18">
        <v>7</v>
      </c>
      <c r="G27" s="19">
        <v>0.14285714285714285</v>
      </c>
      <c r="H27" s="19">
        <f t="shared" si="4"/>
        <v>0.85714285714285721</v>
      </c>
      <c r="I27" s="7">
        <v>63</v>
      </c>
      <c r="J27" s="7">
        <v>7</v>
      </c>
      <c r="K27" s="7">
        <v>4</v>
      </c>
      <c r="L27" s="20">
        <f t="shared" si="2"/>
        <v>0.2</v>
      </c>
      <c r="M27" s="21">
        <f t="shared" si="3"/>
        <v>0</v>
      </c>
      <c r="N27" s="38"/>
    </row>
    <row r="28" spans="2:14" ht="18.75" customHeight="1">
      <c r="B28" s="37"/>
      <c r="C28" s="151" t="s">
        <v>7</v>
      </c>
      <c r="D28" s="11" t="s">
        <v>62</v>
      </c>
      <c r="E28" s="133">
        <v>230</v>
      </c>
      <c r="F28" s="137">
        <v>79</v>
      </c>
      <c r="G28" s="136">
        <v>3.7974683544303799E-2</v>
      </c>
      <c r="H28" s="136">
        <f>100%-G28</f>
        <v>0.96202531645569622</v>
      </c>
      <c r="I28" s="133">
        <v>345</v>
      </c>
      <c r="J28" s="133">
        <v>79</v>
      </c>
      <c r="K28" s="133">
        <v>79</v>
      </c>
      <c r="L28" s="128">
        <f t="shared" si="2"/>
        <v>0.34347826086956523</v>
      </c>
      <c r="M28" s="129">
        <f t="shared" si="3"/>
        <v>0</v>
      </c>
      <c r="N28" s="38"/>
    </row>
    <row r="29" spans="2:14" ht="18.75" customHeight="1">
      <c r="B29" s="37"/>
      <c r="C29" s="151"/>
      <c r="D29" s="11" t="s">
        <v>59</v>
      </c>
      <c r="E29" s="133"/>
      <c r="F29" s="137"/>
      <c r="G29" s="136"/>
      <c r="H29" s="136"/>
      <c r="I29" s="133"/>
      <c r="J29" s="133"/>
      <c r="K29" s="133"/>
      <c r="L29" s="128"/>
      <c r="M29" s="129"/>
      <c r="N29" s="38"/>
    </row>
    <row r="30" spans="2:14" ht="18.75" customHeight="1">
      <c r="B30" s="37"/>
      <c r="C30" s="151"/>
      <c r="D30" s="11" t="s">
        <v>60</v>
      </c>
      <c r="E30" s="133"/>
      <c r="F30" s="137"/>
      <c r="G30" s="136"/>
      <c r="H30" s="136"/>
      <c r="I30" s="133"/>
      <c r="J30" s="133"/>
      <c r="K30" s="133"/>
      <c r="L30" s="128"/>
      <c r="M30" s="129"/>
      <c r="N30" s="38"/>
    </row>
    <row r="31" spans="2:14" ht="25.5">
      <c r="B31" s="37"/>
      <c r="C31" s="151"/>
      <c r="D31" s="11" t="s">
        <v>41</v>
      </c>
      <c r="E31" s="13">
        <v>50</v>
      </c>
      <c r="F31" s="17">
        <v>68</v>
      </c>
      <c r="G31" s="14">
        <v>0.44117647058823528</v>
      </c>
      <c r="H31" s="14">
        <f>100%-G31</f>
        <v>0.55882352941176472</v>
      </c>
      <c r="I31" s="13">
        <v>183</v>
      </c>
      <c r="J31" s="13">
        <v>53</v>
      </c>
      <c r="K31" s="13">
        <v>22</v>
      </c>
      <c r="L31" s="15">
        <f t="shared" si="2"/>
        <v>1.36</v>
      </c>
      <c r="M31" s="16">
        <f t="shared" ref="M31:M38" si="5">F31-J31</f>
        <v>15</v>
      </c>
      <c r="N31" s="38"/>
    </row>
    <row r="32" spans="2:14" ht="18.75" customHeight="1">
      <c r="B32" s="37"/>
      <c r="C32" s="138" t="s">
        <v>75</v>
      </c>
      <c r="D32" s="6" t="s">
        <v>68</v>
      </c>
      <c r="E32" s="7">
        <v>80</v>
      </c>
      <c r="F32" s="18">
        <v>51</v>
      </c>
      <c r="G32" s="19">
        <v>0.6470588235294118</v>
      </c>
      <c r="H32" s="19">
        <f t="shared" ref="H32:H37" si="6">100%-G32</f>
        <v>0.3529411764705882</v>
      </c>
      <c r="I32" s="7">
        <v>159</v>
      </c>
      <c r="J32" s="7">
        <v>51</v>
      </c>
      <c r="K32" s="7">
        <v>39</v>
      </c>
      <c r="L32" s="20">
        <f t="shared" si="2"/>
        <v>0.63749999999999996</v>
      </c>
      <c r="M32" s="21">
        <f t="shared" si="5"/>
        <v>0</v>
      </c>
      <c r="N32" s="38"/>
    </row>
    <row r="33" spans="1:14" ht="18.75" customHeight="1">
      <c r="B33" s="37"/>
      <c r="C33" s="138"/>
      <c r="D33" s="6" t="s">
        <v>69</v>
      </c>
      <c r="E33" s="7">
        <v>40</v>
      </c>
      <c r="F33" s="18">
        <v>26</v>
      </c>
      <c r="G33" s="19">
        <v>0.88461538461538458</v>
      </c>
      <c r="H33" s="19">
        <f t="shared" si="6"/>
        <v>0.11538461538461542</v>
      </c>
      <c r="I33" s="7">
        <v>22</v>
      </c>
      <c r="J33" s="7">
        <v>26</v>
      </c>
      <c r="K33" s="7">
        <v>5</v>
      </c>
      <c r="L33" s="20">
        <f t="shared" si="2"/>
        <v>0.65</v>
      </c>
      <c r="M33" s="21">
        <f t="shared" si="5"/>
        <v>0</v>
      </c>
      <c r="N33" s="38"/>
    </row>
    <row r="34" spans="1:14" s="35" customFormat="1" ht="18.75" customHeight="1">
      <c r="B34" s="86"/>
      <c r="C34" s="143" t="s">
        <v>76</v>
      </c>
      <c r="D34" s="12" t="s">
        <v>43</v>
      </c>
      <c r="E34" s="22">
        <v>50</v>
      </c>
      <c r="F34" s="22">
        <v>19</v>
      </c>
      <c r="G34" s="14">
        <v>0.63157894736842102</v>
      </c>
      <c r="H34" s="14">
        <f t="shared" si="6"/>
        <v>0.36842105263157898</v>
      </c>
      <c r="I34" s="22">
        <v>79</v>
      </c>
      <c r="J34" s="22">
        <v>19</v>
      </c>
      <c r="K34" s="22">
        <v>13</v>
      </c>
      <c r="L34" s="15">
        <f>F34/E34</f>
        <v>0.38</v>
      </c>
      <c r="M34" s="16">
        <f t="shared" si="5"/>
        <v>0</v>
      </c>
      <c r="N34" s="87"/>
    </row>
    <row r="35" spans="1:14" s="35" customFormat="1" ht="18.75" customHeight="1">
      <c r="B35" s="86"/>
      <c r="C35" s="143"/>
      <c r="D35" s="11" t="s">
        <v>44</v>
      </c>
      <c r="E35" s="13">
        <v>50</v>
      </c>
      <c r="F35" s="17">
        <v>20</v>
      </c>
      <c r="G35" s="14">
        <v>0.25</v>
      </c>
      <c r="H35" s="14">
        <f t="shared" si="6"/>
        <v>0.75</v>
      </c>
      <c r="I35" s="13">
        <v>88</v>
      </c>
      <c r="J35" s="13">
        <v>20</v>
      </c>
      <c r="K35" s="13">
        <v>11</v>
      </c>
      <c r="L35" s="15">
        <f>F35/E35</f>
        <v>0.4</v>
      </c>
      <c r="M35" s="16">
        <f t="shared" si="5"/>
        <v>0</v>
      </c>
      <c r="N35" s="87"/>
    </row>
    <row r="36" spans="1:14" s="35" customFormat="1" ht="18.75" customHeight="1">
      <c r="B36" s="86"/>
      <c r="C36" s="143"/>
      <c r="D36" s="11" t="s">
        <v>79</v>
      </c>
      <c r="E36" s="13">
        <v>50</v>
      </c>
      <c r="F36" s="17">
        <v>23</v>
      </c>
      <c r="G36" s="14">
        <v>0.39130434782608697</v>
      </c>
      <c r="H36" s="14">
        <f t="shared" si="6"/>
        <v>0.60869565217391308</v>
      </c>
      <c r="I36" s="13">
        <v>78</v>
      </c>
      <c r="J36" s="13">
        <v>23</v>
      </c>
      <c r="K36" s="13">
        <v>13</v>
      </c>
      <c r="L36" s="15">
        <f>F36/E36</f>
        <v>0.46</v>
      </c>
      <c r="M36" s="16">
        <f t="shared" si="5"/>
        <v>0</v>
      </c>
      <c r="N36" s="87"/>
    </row>
    <row r="37" spans="1:14" s="35" customFormat="1" ht="18.75" customHeight="1">
      <c r="B37" s="86"/>
      <c r="C37" s="143"/>
      <c r="D37" s="12" t="s">
        <v>70</v>
      </c>
      <c r="E37" s="22">
        <v>50</v>
      </c>
      <c r="F37" s="22">
        <v>10</v>
      </c>
      <c r="G37" s="14">
        <v>0.3</v>
      </c>
      <c r="H37" s="14">
        <f t="shared" si="6"/>
        <v>0.7</v>
      </c>
      <c r="I37" s="22">
        <v>42</v>
      </c>
      <c r="J37" s="22">
        <v>10</v>
      </c>
      <c r="K37" s="22">
        <v>1</v>
      </c>
      <c r="L37" s="15">
        <f>F37/E37</f>
        <v>0.2</v>
      </c>
      <c r="M37" s="16">
        <f t="shared" si="5"/>
        <v>0</v>
      </c>
      <c r="N37" s="87"/>
    </row>
    <row r="38" spans="1:14" s="35" customFormat="1" ht="18.75" customHeight="1">
      <c r="B38" s="86"/>
      <c r="C38" s="144" t="s">
        <v>77</v>
      </c>
      <c r="D38" s="145"/>
      <c r="E38" s="23">
        <f>SUM(E10:E37)</f>
        <v>1955</v>
      </c>
      <c r="F38" s="23">
        <f t="shared" ref="F38:K38" si="7">SUM(F10:F37)</f>
        <v>1882</v>
      </c>
      <c r="G38" s="24">
        <f>(24+19+19+2+5+2+296+19+8+6+9+2+5+1+3+30+23+33+12+5+9+3)/(70+32+121+60+53+36+798+241+41+57+19+28+23+7+79+68+51+26+19+20+23+10)</f>
        <v>0.28427205100956432</v>
      </c>
      <c r="H38" s="24">
        <f>100%-G38</f>
        <v>0.71572794899043568</v>
      </c>
      <c r="I38" s="23">
        <f t="shared" si="7"/>
        <v>3975</v>
      </c>
      <c r="J38" s="23">
        <f t="shared" si="7"/>
        <v>1207</v>
      </c>
      <c r="K38" s="23">
        <f t="shared" si="7"/>
        <v>521</v>
      </c>
      <c r="L38" s="25">
        <f>F38/E38</f>
        <v>0.96265984654731462</v>
      </c>
      <c r="M38" s="26">
        <f t="shared" si="5"/>
        <v>675</v>
      </c>
      <c r="N38" s="87"/>
    </row>
    <row r="39" spans="1:14" s="35" customFormat="1">
      <c r="A39" s="154"/>
      <c r="B39" s="86"/>
      <c r="C39" s="146" t="s">
        <v>80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01"/>
    </row>
    <row r="40" spans="1:14" s="35" customFormat="1">
      <c r="A40" s="155"/>
      <c r="B40" s="86"/>
      <c r="C40" s="146" t="s">
        <v>81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8"/>
      <c r="N40" s="101"/>
    </row>
    <row r="41" spans="1:14" s="35" customFormat="1">
      <c r="A41" s="155"/>
      <c r="B41" s="86"/>
      <c r="C41" s="146" t="s">
        <v>82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01"/>
    </row>
    <row r="42" spans="1:14" s="35" customFormat="1" ht="3" customHeight="1">
      <c r="A42" s="156"/>
      <c r="B42" s="102"/>
      <c r="C42" s="103"/>
      <c r="D42" s="103"/>
      <c r="E42" s="104"/>
      <c r="F42" s="104"/>
      <c r="G42" s="105"/>
      <c r="H42" s="105"/>
      <c r="I42" s="104"/>
      <c r="J42" s="104"/>
      <c r="K42" s="104"/>
      <c r="L42" s="106"/>
      <c r="M42" s="107"/>
      <c r="N42" s="108"/>
    </row>
    <row r="43" spans="1:14" s="35" customFormat="1" ht="18" customHeight="1">
      <c r="B43" s="72"/>
      <c r="C43" s="73"/>
      <c r="D43" s="73"/>
      <c r="E43" s="74"/>
      <c r="F43" s="74"/>
      <c r="G43" s="75"/>
      <c r="H43" s="75"/>
      <c r="I43" s="74"/>
      <c r="J43" s="74"/>
      <c r="K43" s="74"/>
      <c r="L43" s="76"/>
      <c r="M43" s="77"/>
      <c r="N43" s="78"/>
    </row>
    <row r="44" spans="1:14" s="35" customFormat="1" ht="3.75" customHeight="1">
      <c r="B44" s="79"/>
      <c r="C44" s="80"/>
      <c r="D44" s="80"/>
      <c r="E44" s="81"/>
      <c r="F44" s="81"/>
      <c r="G44" s="82"/>
      <c r="H44" s="82"/>
      <c r="I44" s="81"/>
      <c r="J44" s="81"/>
      <c r="K44" s="81"/>
      <c r="L44" s="83"/>
      <c r="M44" s="84"/>
      <c r="N44" s="85"/>
    </row>
    <row r="45" spans="1:14" s="35" customFormat="1" ht="18" customHeight="1">
      <c r="B45" s="86"/>
      <c r="C45" s="139" t="s">
        <v>1</v>
      </c>
      <c r="D45" s="139" t="s">
        <v>2</v>
      </c>
      <c r="E45" s="140" t="s">
        <v>3</v>
      </c>
      <c r="F45" s="140" t="s">
        <v>20</v>
      </c>
      <c r="G45" s="140" t="s">
        <v>21</v>
      </c>
      <c r="H45" s="140" t="s">
        <v>22</v>
      </c>
      <c r="I45" s="140" t="s">
        <v>23</v>
      </c>
      <c r="J45" s="140" t="s">
        <v>24</v>
      </c>
      <c r="K45" s="140" t="s">
        <v>25</v>
      </c>
      <c r="L45" s="140" t="s">
        <v>4</v>
      </c>
      <c r="M45" s="140" t="s">
        <v>26</v>
      </c>
      <c r="N45" s="87"/>
    </row>
    <row r="46" spans="1:14" s="35" customFormat="1" ht="18" customHeight="1">
      <c r="B46" s="86"/>
      <c r="C46" s="139"/>
      <c r="D46" s="139"/>
      <c r="E46" s="140"/>
      <c r="F46" s="140"/>
      <c r="G46" s="140"/>
      <c r="H46" s="140"/>
      <c r="I46" s="140"/>
      <c r="J46" s="140"/>
      <c r="K46" s="140"/>
      <c r="L46" s="140"/>
      <c r="M46" s="140"/>
      <c r="N46" s="87"/>
    </row>
    <row r="47" spans="1:14" s="35" customFormat="1" ht="18" customHeight="1">
      <c r="B47" s="86"/>
      <c r="C47" s="139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87"/>
    </row>
    <row r="48" spans="1:14" ht="19.5" customHeight="1">
      <c r="B48" s="37"/>
      <c r="C48" s="11" t="s">
        <v>83</v>
      </c>
      <c r="D48" s="11" t="s">
        <v>42</v>
      </c>
      <c r="E48" s="13">
        <v>180</v>
      </c>
      <c r="F48" s="17">
        <v>49</v>
      </c>
      <c r="G48" s="14">
        <v>0.44897959183673469</v>
      </c>
      <c r="H48" s="14">
        <f>100%-G48</f>
        <v>0.55102040816326525</v>
      </c>
      <c r="I48" s="13">
        <v>73</v>
      </c>
      <c r="J48" s="13">
        <v>49</v>
      </c>
      <c r="K48" s="13">
        <v>12</v>
      </c>
      <c r="L48" s="15">
        <f t="shared" si="2"/>
        <v>0.2722222222222222</v>
      </c>
      <c r="M48" s="16"/>
      <c r="N48" s="38"/>
    </row>
    <row r="49" spans="2:14" ht="19.5" customHeight="1">
      <c r="B49" s="37"/>
      <c r="C49" s="11" t="s">
        <v>84</v>
      </c>
      <c r="D49" s="11" t="s">
        <v>42</v>
      </c>
      <c r="E49" s="13">
        <v>80</v>
      </c>
      <c r="F49" s="17">
        <v>5</v>
      </c>
      <c r="G49" s="14">
        <v>0</v>
      </c>
      <c r="H49" s="14">
        <f t="shared" ref="H49:H52" si="8">100%-G49</f>
        <v>1</v>
      </c>
      <c r="I49" s="13">
        <v>39</v>
      </c>
      <c r="J49" s="13">
        <v>5</v>
      </c>
      <c r="K49" s="13">
        <v>6</v>
      </c>
      <c r="L49" s="15">
        <f t="shared" si="2"/>
        <v>6.25E-2</v>
      </c>
      <c r="M49" s="16"/>
      <c r="N49" s="38"/>
    </row>
    <row r="50" spans="2:14" ht="19.5" customHeight="1">
      <c r="B50" s="37"/>
      <c r="C50" s="141" t="s">
        <v>85</v>
      </c>
      <c r="D50" s="89" t="s">
        <v>46</v>
      </c>
      <c r="E50" s="110">
        <v>60</v>
      </c>
      <c r="F50" s="110">
        <v>41</v>
      </c>
      <c r="G50" s="19">
        <v>0.73170731707317072</v>
      </c>
      <c r="H50" s="19">
        <f t="shared" si="8"/>
        <v>0.26829268292682928</v>
      </c>
      <c r="I50" s="110">
        <v>159</v>
      </c>
      <c r="J50" s="110">
        <v>41</v>
      </c>
      <c r="K50" s="110">
        <v>30</v>
      </c>
      <c r="L50" s="20">
        <f>F50/E50</f>
        <v>0.68333333333333335</v>
      </c>
      <c r="M50" s="21">
        <f>F50-J50</f>
        <v>0</v>
      </c>
      <c r="N50" s="38"/>
    </row>
    <row r="51" spans="2:14" ht="19.5" customHeight="1">
      <c r="B51" s="37"/>
      <c r="C51" s="142"/>
      <c r="D51" s="88" t="s">
        <v>47</v>
      </c>
      <c r="E51" s="110">
        <v>60</v>
      </c>
      <c r="F51" s="110">
        <v>63</v>
      </c>
      <c r="G51" s="19">
        <v>0.2857142857142857</v>
      </c>
      <c r="H51" s="19">
        <f t="shared" si="8"/>
        <v>0.7142857142857143</v>
      </c>
      <c r="I51" s="110">
        <v>93</v>
      </c>
      <c r="J51" s="110">
        <v>54</v>
      </c>
      <c r="K51" s="110">
        <v>16</v>
      </c>
      <c r="L51" s="20">
        <f>F51/E51</f>
        <v>1.05</v>
      </c>
      <c r="M51" s="21">
        <f>F51-J51</f>
        <v>9</v>
      </c>
      <c r="N51" s="38"/>
    </row>
    <row r="52" spans="2:14" ht="19.5" customHeight="1">
      <c r="B52" s="37"/>
      <c r="C52" s="151" t="s">
        <v>86</v>
      </c>
      <c r="D52" s="11" t="s">
        <v>36</v>
      </c>
      <c r="E52" s="13">
        <v>240</v>
      </c>
      <c r="F52" s="17">
        <v>385</v>
      </c>
      <c r="G52" s="14">
        <v>6.7532467532467527E-2</v>
      </c>
      <c r="H52" s="14">
        <f t="shared" si="8"/>
        <v>0.93246753246753245</v>
      </c>
      <c r="I52" s="13">
        <v>570</v>
      </c>
      <c r="J52" s="13">
        <v>254</v>
      </c>
      <c r="K52" s="13">
        <v>48</v>
      </c>
      <c r="L52" s="15">
        <f t="shared" si="2"/>
        <v>1.6041666666666667</v>
      </c>
      <c r="M52" s="16">
        <f>F52-J52</f>
        <v>131</v>
      </c>
      <c r="N52" s="38"/>
    </row>
    <row r="53" spans="2:14" ht="19.5" customHeight="1">
      <c r="B53" s="37"/>
      <c r="C53" s="151"/>
      <c r="D53" s="11" t="s">
        <v>63</v>
      </c>
      <c r="E53" s="133">
        <v>410</v>
      </c>
      <c r="F53" s="137">
        <v>571</v>
      </c>
      <c r="G53" s="136">
        <v>0.1733800350262697</v>
      </c>
      <c r="H53" s="136">
        <f>100%-G53</f>
        <v>0.82661996497373025</v>
      </c>
      <c r="I53" s="133">
        <v>913</v>
      </c>
      <c r="J53" s="133">
        <v>371</v>
      </c>
      <c r="K53" s="133">
        <v>103</v>
      </c>
      <c r="L53" s="128">
        <f t="shared" si="2"/>
        <v>1.3926829268292682</v>
      </c>
      <c r="M53" s="129">
        <f>F53-J53</f>
        <v>200</v>
      </c>
      <c r="N53" s="38"/>
    </row>
    <row r="54" spans="2:14" ht="19.5" customHeight="1">
      <c r="B54" s="37"/>
      <c r="C54" s="151"/>
      <c r="D54" s="11" t="s">
        <v>64</v>
      </c>
      <c r="E54" s="133"/>
      <c r="F54" s="137"/>
      <c r="G54" s="136"/>
      <c r="H54" s="136"/>
      <c r="I54" s="133"/>
      <c r="J54" s="133"/>
      <c r="K54" s="133"/>
      <c r="L54" s="128"/>
      <c r="M54" s="129"/>
      <c r="N54" s="38"/>
    </row>
    <row r="55" spans="2:14" ht="19.5" customHeight="1">
      <c r="B55" s="37"/>
      <c r="C55" s="151"/>
      <c r="D55" s="11" t="s">
        <v>58</v>
      </c>
      <c r="E55" s="133"/>
      <c r="F55" s="137"/>
      <c r="G55" s="136"/>
      <c r="H55" s="136"/>
      <c r="I55" s="133"/>
      <c r="J55" s="133"/>
      <c r="K55" s="133"/>
      <c r="L55" s="128"/>
      <c r="M55" s="129"/>
      <c r="N55" s="38"/>
    </row>
    <row r="56" spans="2:14" ht="19.5" customHeight="1">
      <c r="B56" s="37"/>
      <c r="C56" s="151"/>
      <c r="D56" s="90" t="s">
        <v>65</v>
      </c>
      <c r="E56" s="133"/>
      <c r="F56" s="137"/>
      <c r="G56" s="136"/>
      <c r="H56" s="136"/>
      <c r="I56" s="133"/>
      <c r="J56" s="133"/>
      <c r="K56" s="133"/>
      <c r="L56" s="128"/>
      <c r="M56" s="129"/>
      <c r="N56" s="91"/>
    </row>
    <row r="57" spans="2:14" ht="19.5" customHeight="1">
      <c r="B57" s="37"/>
      <c r="C57" s="151"/>
      <c r="D57" s="90" t="s">
        <v>61</v>
      </c>
      <c r="E57" s="133"/>
      <c r="F57" s="137"/>
      <c r="G57" s="136"/>
      <c r="H57" s="136"/>
      <c r="I57" s="133"/>
      <c r="J57" s="133"/>
      <c r="K57" s="133"/>
      <c r="L57" s="128"/>
      <c r="M57" s="129"/>
      <c r="N57" s="91"/>
    </row>
    <row r="58" spans="2:14" s="27" customFormat="1" ht="19.5" customHeight="1">
      <c r="B58" s="37"/>
      <c r="C58" s="130" t="s">
        <v>8</v>
      </c>
      <c r="D58" s="88" t="s">
        <v>66</v>
      </c>
      <c r="E58" s="131">
        <v>80</v>
      </c>
      <c r="F58" s="131">
        <v>31</v>
      </c>
      <c r="G58" s="134">
        <v>9.6774193548387094E-2</v>
      </c>
      <c r="H58" s="134">
        <f t="shared" ref="H58:H61" si="9">100%-G58</f>
        <v>0.90322580645161288</v>
      </c>
      <c r="I58" s="131">
        <v>144</v>
      </c>
      <c r="J58" s="131">
        <v>31</v>
      </c>
      <c r="K58" s="131">
        <v>15</v>
      </c>
      <c r="L58" s="124">
        <f t="shared" si="2"/>
        <v>0.38750000000000001</v>
      </c>
      <c r="M58" s="126">
        <f>F58-J58</f>
        <v>0</v>
      </c>
      <c r="N58" s="38"/>
    </row>
    <row r="59" spans="2:14" s="27" customFormat="1" ht="19.5" customHeight="1">
      <c r="B59" s="37"/>
      <c r="C59" s="130"/>
      <c r="D59" s="88" t="s">
        <v>60</v>
      </c>
      <c r="E59" s="132"/>
      <c r="F59" s="132"/>
      <c r="G59" s="135"/>
      <c r="H59" s="135"/>
      <c r="I59" s="132"/>
      <c r="J59" s="132"/>
      <c r="K59" s="132"/>
      <c r="L59" s="125"/>
      <c r="M59" s="127"/>
      <c r="N59" s="38"/>
    </row>
    <row r="60" spans="2:14" ht="19.5" customHeight="1">
      <c r="B60" s="37"/>
      <c r="C60" s="130"/>
      <c r="D60" s="113" t="s">
        <v>45</v>
      </c>
      <c r="E60" s="7">
        <v>75</v>
      </c>
      <c r="F60" s="18">
        <v>112</v>
      </c>
      <c r="G60" s="19">
        <v>0.3482142857142857</v>
      </c>
      <c r="H60" s="19">
        <f t="shared" si="9"/>
        <v>0.6517857142857143</v>
      </c>
      <c r="I60" s="7">
        <v>163</v>
      </c>
      <c r="J60" s="7">
        <v>62</v>
      </c>
      <c r="K60" s="7">
        <v>24</v>
      </c>
      <c r="L60" s="20">
        <f t="shared" si="2"/>
        <v>1.4933333333333334</v>
      </c>
      <c r="M60" s="21">
        <f t="shared" ref="M60:M63" si="10">F60-J60</f>
        <v>50</v>
      </c>
      <c r="N60" s="38"/>
    </row>
    <row r="61" spans="2:14" ht="19.5" customHeight="1">
      <c r="B61" s="37"/>
      <c r="C61" s="12" t="s">
        <v>67</v>
      </c>
      <c r="D61" s="109" t="s">
        <v>37</v>
      </c>
      <c r="E61" s="22">
        <v>40</v>
      </c>
      <c r="F61" s="22">
        <v>35</v>
      </c>
      <c r="G61" s="14">
        <v>0.31428571428571428</v>
      </c>
      <c r="H61" s="14">
        <f t="shared" si="9"/>
        <v>0.68571428571428572</v>
      </c>
      <c r="I61" s="22">
        <v>12</v>
      </c>
      <c r="J61" s="22">
        <v>35</v>
      </c>
      <c r="K61" s="22">
        <v>1</v>
      </c>
      <c r="L61" s="15">
        <f t="shared" si="2"/>
        <v>0.875</v>
      </c>
      <c r="M61" s="16">
        <f t="shared" si="10"/>
        <v>0</v>
      </c>
      <c r="N61" s="38"/>
    </row>
    <row r="62" spans="2:14" s="36" customFormat="1" ht="19.5" customHeight="1">
      <c r="B62" s="92"/>
      <c r="C62" s="149" t="s">
        <v>15</v>
      </c>
      <c r="D62" s="149"/>
      <c r="E62" s="111">
        <f>SUM(E48:E61)</f>
        <v>1225</v>
      </c>
      <c r="F62" s="111">
        <f>SUM(F48:F61)</f>
        <v>1292</v>
      </c>
      <c r="G62" s="24">
        <f>SUM(22+26+99+3+39+11+30+18)/(49+5+385+571+31+112+35+41+63)</f>
        <v>0.19195046439628483</v>
      </c>
      <c r="H62" s="112">
        <f t="shared" ref="H62" si="11">100%-G62</f>
        <v>0.80804953560371517</v>
      </c>
      <c r="I62" s="111">
        <f>SUM(I48:I61)</f>
        <v>2166</v>
      </c>
      <c r="J62" s="111">
        <f t="shared" ref="J62:K62" si="12">SUM(J48:J61)</f>
        <v>902</v>
      </c>
      <c r="K62" s="111">
        <f t="shared" si="12"/>
        <v>255</v>
      </c>
      <c r="L62" s="25">
        <f>F62/E62</f>
        <v>1.0546938775510204</v>
      </c>
      <c r="M62" s="26">
        <f>F62-J62</f>
        <v>390</v>
      </c>
      <c r="N62" s="93"/>
    </row>
    <row r="63" spans="2:14" ht="19.5" customHeight="1">
      <c r="B63" s="37"/>
      <c r="C63" s="150" t="s">
        <v>88</v>
      </c>
      <c r="D63" s="150"/>
      <c r="E63" s="8">
        <f>E38+E62</f>
        <v>3180</v>
      </c>
      <c r="F63" s="8">
        <f>F38+F62</f>
        <v>3174</v>
      </c>
      <c r="G63" s="9">
        <f>(22+26+99+2+3+39+11+30+18)/(49+5+385+571+10+6+31+112+35+41+63)</f>
        <v>0.19113149847094801</v>
      </c>
      <c r="H63" s="94">
        <f>100%-G63</f>
        <v>0.80886850152905199</v>
      </c>
      <c r="I63" s="8">
        <f>I62+I38</f>
        <v>6141</v>
      </c>
      <c r="J63" s="8">
        <f t="shared" ref="J63:K63" si="13">J62+J38</f>
        <v>2109</v>
      </c>
      <c r="K63" s="8">
        <f t="shared" si="13"/>
        <v>776</v>
      </c>
      <c r="L63" s="115">
        <f t="shared" si="2"/>
        <v>0.99811320754716981</v>
      </c>
      <c r="M63" s="114">
        <f t="shared" si="10"/>
        <v>1065</v>
      </c>
      <c r="N63" s="38"/>
    </row>
    <row r="64" spans="2:14" ht="12" customHeight="1">
      <c r="B64" s="37"/>
      <c r="C64" s="157" t="s">
        <v>18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9"/>
      <c r="N64" s="38"/>
    </row>
    <row r="65" spans="1:16" ht="12" customHeight="1">
      <c r="B65" s="37"/>
      <c r="C65" s="157" t="s">
        <v>27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9"/>
      <c r="N65" s="39"/>
    </row>
    <row r="66" spans="1:16" ht="12" customHeight="1">
      <c r="B66" s="37"/>
      <c r="C66" s="157" t="s">
        <v>19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9"/>
      <c r="N66" s="39"/>
    </row>
    <row r="67" spans="1:16" ht="3.75" customHeight="1" thickBot="1">
      <c r="B67" s="40"/>
      <c r="C67" s="41"/>
      <c r="D67" s="41"/>
      <c r="E67" s="42"/>
      <c r="F67" s="42"/>
      <c r="G67" s="42"/>
      <c r="H67" s="42"/>
      <c r="I67" s="42"/>
      <c r="J67" s="42"/>
      <c r="K67" s="42"/>
      <c r="L67" s="43"/>
      <c r="M67" s="44"/>
      <c r="N67" s="45"/>
      <c r="O67" s="10"/>
    </row>
    <row r="68" spans="1:16" s="51" customFormat="1" ht="13.5" thickBot="1">
      <c r="A68" s="46"/>
      <c r="B68" s="28"/>
      <c r="C68" s="47"/>
      <c r="D68" s="47"/>
      <c r="E68" s="28"/>
      <c r="F68" s="28"/>
      <c r="G68" s="28"/>
      <c r="H68" s="28"/>
      <c r="I68" s="28"/>
      <c r="J68" s="28"/>
      <c r="K68" s="28"/>
      <c r="L68" s="48"/>
      <c r="M68" s="49"/>
      <c r="N68" s="49"/>
      <c r="O68" s="10"/>
      <c r="P68" s="50"/>
    </row>
    <row r="69" spans="1:16" s="53" customFormat="1" ht="14.25" thickTop="1" thickBot="1">
      <c r="A69" s="52"/>
      <c r="B69" s="51"/>
      <c r="C69" s="2" t="s">
        <v>9</v>
      </c>
      <c r="D69" s="3"/>
      <c r="E69" s="3"/>
      <c r="F69" s="3"/>
      <c r="G69" s="3"/>
      <c r="H69" s="3"/>
      <c r="I69" s="3"/>
      <c r="J69" s="3"/>
      <c r="K69" s="3"/>
      <c r="L69" s="3"/>
      <c r="M69" s="49"/>
      <c r="N69" s="49"/>
      <c r="O69" s="52"/>
    </row>
    <row r="70" spans="1:16" s="27" customFormat="1" ht="13.5" thickTop="1">
      <c r="B70" s="53"/>
      <c r="C70" s="4" t="s">
        <v>28</v>
      </c>
      <c r="D70" s="122"/>
      <c r="E70" s="122"/>
      <c r="F70" s="122"/>
      <c r="G70" s="5"/>
      <c r="H70" s="5"/>
      <c r="I70" s="5"/>
      <c r="J70" s="5"/>
      <c r="K70" s="5"/>
      <c r="L70" s="5"/>
      <c r="M70" s="49"/>
      <c r="N70" s="49"/>
    </row>
    <row r="71" spans="1:16" s="27" customFormat="1">
      <c r="C71" s="54" t="s">
        <v>10</v>
      </c>
      <c r="D71" s="55"/>
      <c r="E71" s="56" t="s">
        <v>17</v>
      </c>
      <c r="F71" s="57"/>
      <c r="G71" s="58"/>
      <c r="H71" s="58"/>
      <c r="L71" s="59"/>
    </row>
    <row r="72" spans="1:16" s="27" customFormat="1">
      <c r="C72" s="117"/>
      <c r="D72" s="60" t="s">
        <v>48</v>
      </c>
      <c r="E72" s="61">
        <f>SUM(F10:F11)/SUM(E10:E11)</f>
        <v>0.92727272727272725</v>
      </c>
      <c r="F72" s="57"/>
      <c r="G72" s="62"/>
      <c r="H72" s="62"/>
      <c r="L72" s="59"/>
    </row>
    <row r="73" spans="1:16" s="27" customFormat="1">
      <c r="C73" s="117"/>
      <c r="D73" s="60" t="s">
        <v>11</v>
      </c>
      <c r="E73" s="61">
        <f>SUM(F12:F13)/SUM(E12:E13)</f>
        <v>2.2625000000000002</v>
      </c>
      <c r="F73" s="57"/>
      <c r="G73" s="62"/>
      <c r="H73" s="62"/>
    </row>
    <row r="74" spans="1:16" s="27" customFormat="1">
      <c r="C74" s="117"/>
      <c r="D74" s="60" t="s">
        <v>12</v>
      </c>
      <c r="E74" s="61">
        <f>SUM(F14:F15)/SUM(E14:E15)</f>
        <v>0.40454545454545454</v>
      </c>
      <c r="F74" s="57"/>
      <c r="G74" s="62"/>
      <c r="H74" s="62"/>
    </row>
    <row r="75" spans="1:16" s="27" customFormat="1">
      <c r="C75" s="117"/>
      <c r="D75" s="60" t="s">
        <v>49</v>
      </c>
      <c r="E75" s="61">
        <f>SUM(F16)/SUM(E16)</f>
        <v>1.9950000000000001</v>
      </c>
      <c r="F75" s="57"/>
      <c r="G75" s="62"/>
      <c r="H75" s="62"/>
    </row>
    <row r="76" spans="1:16" s="27" customFormat="1">
      <c r="C76" s="117"/>
      <c r="D76" s="60" t="s">
        <v>50</v>
      </c>
      <c r="E76" s="61">
        <f>SUM(F17:F22)/SUM(E17:E22)</f>
        <v>0.8545454545454545</v>
      </c>
      <c r="F76" s="57"/>
      <c r="G76" s="62"/>
      <c r="H76" s="62"/>
    </row>
    <row r="77" spans="1:16" s="27" customFormat="1">
      <c r="C77" s="117"/>
      <c r="D77" s="60" t="s">
        <v>51</v>
      </c>
      <c r="E77" s="61">
        <f>SUM(F23:F27)/SUM(E23:E27)</f>
        <v>0.62325581395348839</v>
      </c>
      <c r="F77" s="57"/>
      <c r="G77" s="62"/>
      <c r="H77" s="62"/>
    </row>
    <row r="78" spans="1:16" s="27" customFormat="1">
      <c r="C78" s="117"/>
      <c r="D78" s="60" t="s">
        <v>13</v>
      </c>
      <c r="E78" s="61">
        <f>SUM(F28:F31)/SUM(E28:E31)</f>
        <v>0.52500000000000002</v>
      </c>
      <c r="F78" s="57"/>
      <c r="G78" s="62"/>
      <c r="H78" s="62"/>
    </row>
    <row r="79" spans="1:16" s="27" customFormat="1">
      <c r="C79" s="117"/>
      <c r="D79" s="60" t="s">
        <v>52</v>
      </c>
      <c r="E79" s="61">
        <f>SUM(F32:F33)/SUM(E32:E33)</f>
        <v>0.64166666666666672</v>
      </c>
      <c r="F79" s="57"/>
      <c r="G79" s="62"/>
      <c r="H79" s="62"/>
    </row>
    <row r="80" spans="1:16" s="27" customFormat="1">
      <c r="C80" s="118"/>
      <c r="D80" s="60" t="s">
        <v>55</v>
      </c>
      <c r="E80" s="55">
        <f>SUM(F34:F37)/SUM(E34:E37)</f>
        <v>0.36</v>
      </c>
      <c r="F80" s="57"/>
      <c r="G80" s="62"/>
      <c r="H80" s="62"/>
    </row>
    <row r="81" spans="3:8" s="27" customFormat="1">
      <c r="C81" s="117"/>
      <c r="D81" s="123"/>
      <c r="E81" s="61"/>
      <c r="F81" s="57"/>
      <c r="G81" s="62"/>
      <c r="H81" s="62"/>
    </row>
    <row r="82" spans="3:8" s="27" customFormat="1">
      <c r="C82" s="117"/>
      <c r="D82" s="60"/>
      <c r="E82" s="61"/>
      <c r="F82" s="57"/>
      <c r="G82" s="62"/>
      <c r="H82" s="62"/>
    </row>
    <row r="83" spans="3:8" s="27" customFormat="1">
      <c r="C83" s="117"/>
      <c r="D83" s="60" t="s">
        <v>14</v>
      </c>
      <c r="E83" s="61">
        <f>F48/E48</f>
        <v>0.2722222222222222</v>
      </c>
      <c r="F83" s="57"/>
      <c r="G83" s="62"/>
      <c r="H83" s="62"/>
    </row>
    <row r="84" spans="3:8" s="27" customFormat="1">
      <c r="C84" s="117"/>
      <c r="D84" s="60" t="s">
        <v>53</v>
      </c>
      <c r="E84" s="61">
        <f>F49/E49</f>
        <v>6.25E-2</v>
      </c>
      <c r="F84" s="57"/>
      <c r="G84" s="62"/>
      <c r="H84" s="62"/>
    </row>
    <row r="85" spans="3:8" s="27" customFormat="1">
      <c r="C85" s="117"/>
      <c r="D85" s="60" t="s">
        <v>57</v>
      </c>
      <c r="E85" s="61">
        <f>SUM(F50:F51)/SUM(E50:E51)</f>
        <v>0.8666666666666667</v>
      </c>
      <c r="F85" s="57"/>
      <c r="G85" s="62"/>
      <c r="H85" s="62"/>
    </row>
    <row r="86" spans="3:8" s="27" customFormat="1">
      <c r="C86" s="117"/>
      <c r="D86" s="60" t="s">
        <v>54</v>
      </c>
      <c r="E86" s="61">
        <f>SUM(F52:F57)/SUM(E52:E57)</f>
        <v>1.4707692307692308</v>
      </c>
      <c r="F86" s="57"/>
      <c r="G86" s="62"/>
      <c r="H86" s="62"/>
    </row>
    <row r="87" spans="3:8" s="27" customFormat="1">
      <c r="C87" s="117"/>
      <c r="D87" s="60" t="s">
        <v>87</v>
      </c>
      <c r="E87" s="61">
        <f>SUM(F58:F60)/SUM(E58:E60)</f>
        <v>0.92258064516129035</v>
      </c>
      <c r="F87" s="57"/>
      <c r="G87" s="62"/>
      <c r="H87" s="62"/>
    </row>
    <row r="88" spans="3:8" s="27" customFormat="1">
      <c r="C88" s="117"/>
      <c r="D88" s="60" t="s">
        <v>56</v>
      </c>
      <c r="E88" s="61">
        <f>F61/E61</f>
        <v>0.875</v>
      </c>
      <c r="F88" s="57"/>
      <c r="G88" s="62"/>
      <c r="H88" s="62"/>
    </row>
    <row r="89" spans="3:8" s="27" customFormat="1">
      <c r="C89" s="117"/>
      <c r="D89" s="63"/>
      <c r="E89" s="61"/>
      <c r="F89" s="57"/>
      <c r="G89" s="62"/>
      <c r="H89" s="62"/>
    </row>
    <row r="90" spans="3:8" s="27" customFormat="1">
      <c r="C90" s="117"/>
      <c r="D90" s="63"/>
      <c r="E90" s="61"/>
      <c r="F90" s="57"/>
      <c r="G90" s="62"/>
      <c r="H90" s="62"/>
    </row>
    <row r="91" spans="3:8" s="27" customFormat="1">
      <c r="C91" s="119"/>
      <c r="D91" s="117"/>
      <c r="E91" s="121"/>
      <c r="F91" s="120"/>
      <c r="G91" s="62"/>
      <c r="H91" s="62"/>
    </row>
    <row r="92" spans="3:8" s="27" customFormat="1">
      <c r="C92" s="118"/>
      <c r="D92" s="117"/>
      <c r="E92" s="116"/>
      <c r="F92" s="120"/>
      <c r="G92" s="62"/>
      <c r="H92" s="62"/>
    </row>
    <row r="93" spans="3:8" s="27" customFormat="1">
      <c r="C93" s="117"/>
      <c r="D93" s="117"/>
      <c r="E93" s="121"/>
      <c r="F93" s="120"/>
      <c r="G93" s="62"/>
      <c r="H93" s="62"/>
    </row>
    <row r="94" spans="3:8" s="27" customFormat="1">
      <c r="C94" s="117"/>
      <c r="D94" s="117"/>
      <c r="E94" s="121"/>
      <c r="F94" s="120"/>
      <c r="G94" s="62"/>
      <c r="H94" s="62"/>
    </row>
    <row r="95" spans="3:8" s="27" customFormat="1">
      <c r="C95" s="117"/>
      <c r="D95" s="117"/>
      <c r="E95" s="121"/>
      <c r="F95" s="120"/>
      <c r="G95" s="62"/>
      <c r="H95" s="62"/>
    </row>
    <row r="96" spans="3:8" s="27" customFormat="1">
      <c r="C96" s="117"/>
      <c r="D96" s="117"/>
      <c r="E96" s="64"/>
      <c r="F96" s="62"/>
      <c r="G96" s="62"/>
      <c r="H96" s="62"/>
    </row>
    <row r="97" spans="2:14" s="27" customFormat="1">
      <c r="C97" s="117"/>
      <c r="D97" s="117"/>
      <c r="E97" s="64"/>
      <c r="F97" s="62"/>
      <c r="G97" s="62"/>
      <c r="H97" s="62"/>
    </row>
    <row r="98" spans="2:14" s="27" customFormat="1">
      <c r="C98" s="118"/>
      <c r="D98" s="117"/>
      <c r="E98" s="65"/>
      <c r="F98" s="62"/>
      <c r="G98" s="62"/>
      <c r="H98" s="62"/>
    </row>
    <row r="99" spans="2:14" s="27" customFormat="1">
      <c r="C99" s="66"/>
      <c r="D99" s="67"/>
      <c r="E99" s="67"/>
      <c r="F99" s="67"/>
      <c r="G99" s="67"/>
      <c r="H99" s="67"/>
    </row>
    <row r="100" spans="2:14" s="27" customFormat="1">
      <c r="C100" s="68"/>
      <c r="D100" s="69"/>
      <c r="E100" s="70"/>
      <c r="F100" s="70"/>
      <c r="G100" s="70"/>
      <c r="H100" s="70"/>
    </row>
    <row r="101" spans="2:14" s="27" customFormat="1">
      <c r="C101" s="71"/>
      <c r="D101" s="69"/>
      <c r="E101" s="70"/>
      <c r="F101" s="70"/>
      <c r="G101" s="70"/>
      <c r="H101" s="70"/>
    </row>
    <row r="102" spans="2:14" s="27" customFormat="1">
      <c r="C102" s="71"/>
      <c r="D102" s="69"/>
      <c r="E102" s="70"/>
      <c r="F102" s="70"/>
      <c r="G102" s="70"/>
      <c r="H102" s="70"/>
    </row>
    <row r="103" spans="2:14" s="27" customFormat="1">
      <c r="C103" s="71"/>
      <c r="D103" s="71"/>
    </row>
    <row r="104" spans="2:14" s="27" customFormat="1">
      <c r="C104" s="71"/>
      <c r="D104" s="71"/>
    </row>
    <row r="105" spans="2:14">
      <c r="B105" s="27"/>
      <c r="C105" s="71"/>
      <c r="D105" s="71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2:14">
      <c r="C106" s="71"/>
      <c r="D106" s="71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4">
      <c r="C107" s="71"/>
      <c r="D107" s="71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4">
      <c r="C108" s="71"/>
      <c r="D108" s="71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4">
      <c r="C109" s="71"/>
      <c r="D109" s="71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4">
      <c r="C110" s="71"/>
      <c r="D110" s="71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4">
      <c r="C111" s="71"/>
      <c r="D111" s="71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4">
      <c r="C112" s="71"/>
      <c r="D112" s="71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3:13">
      <c r="C113" s="71"/>
      <c r="D113" s="71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3:13">
      <c r="C114" s="71"/>
      <c r="D114" s="71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3:13">
      <c r="C115" s="71"/>
      <c r="D115" s="71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3:13">
      <c r="C116" s="71"/>
      <c r="D116" s="71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3:13">
      <c r="C117" s="71"/>
      <c r="D117" s="71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3:13">
      <c r="C118" s="71"/>
      <c r="D118" s="71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3:13">
      <c r="C119" s="71"/>
      <c r="D119" s="71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3:13">
      <c r="C120" s="71"/>
      <c r="D120" s="71"/>
      <c r="E120" s="27"/>
      <c r="F120" s="27"/>
      <c r="G120" s="27"/>
      <c r="H120" s="27"/>
      <c r="I120" s="27"/>
      <c r="J120" s="27"/>
      <c r="K120" s="27"/>
      <c r="L120" s="27"/>
      <c r="M120" s="27"/>
    </row>
  </sheetData>
  <mergeCells count="81">
    <mergeCell ref="C64:M64"/>
    <mergeCell ref="C65:M65"/>
    <mergeCell ref="C66:M66"/>
    <mergeCell ref="M17:M21"/>
    <mergeCell ref="G28:G30"/>
    <mergeCell ref="C1:L1"/>
    <mergeCell ref="C2:M2"/>
    <mergeCell ref="C4:E4"/>
    <mergeCell ref="C7:C9"/>
    <mergeCell ref="F7:F9"/>
    <mergeCell ref="E7:E9"/>
    <mergeCell ref="D7:D9"/>
    <mergeCell ref="G7:G9"/>
    <mergeCell ref="H7:H9"/>
    <mergeCell ref="I7:I9"/>
    <mergeCell ref="L7:L9"/>
    <mergeCell ref="M7:M9"/>
    <mergeCell ref="J7:J9"/>
    <mergeCell ref="K7:K9"/>
    <mergeCell ref="C14:C15"/>
    <mergeCell ref="C10:C11"/>
    <mergeCell ref="C12:C13"/>
    <mergeCell ref="C17:C22"/>
    <mergeCell ref="E17:E21"/>
    <mergeCell ref="F17:F21"/>
    <mergeCell ref="G17:G21"/>
    <mergeCell ref="I17:I21"/>
    <mergeCell ref="J17:J21"/>
    <mergeCell ref="H17:H21"/>
    <mergeCell ref="K17:K21"/>
    <mergeCell ref="C23:C27"/>
    <mergeCell ref="C62:D62"/>
    <mergeCell ref="C63:D63"/>
    <mergeCell ref="C28:C31"/>
    <mergeCell ref="E28:E30"/>
    <mergeCell ref="E58:E59"/>
    <mergeCell ref="C52:C57"/>
    <mergeCell ref="E53:E57"/>
    <mergeCell ref="F53:F57"/>
    <mergeCell ref="K28:K30"/>
    <mergeCell ref="C50:C51"/>
    <mergeCell ref="C34:C37"/>
    <mergeCell ref="C38:D38"/>
    <mergeCell ref="C39:M39"/>
    <mergeCell ref="C40:M40"/>
    <mergeCell ref="C41:M41"/>
    <mergeCell ref="L28:L30"/>
    <mergeCell ref="I28:I30"/>
    <mergeCell ref="J28:J30"/>
    <mergeCell ref="L17:L21"/>
    <mergeCell ref="F28:F30"/>
    <mergeCell ref="M28:M30"/>
    <mergeCell ref="C32:C33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H28:H30"/>
    <mergeCell ref="L58:L59"/>
    <mergeCell ref="M58:M59"/>
    <mergeCell ref="L53:L57"/>
    <mergeCell ref="M53:M57"/>
    <mergeCell ref="C58:C60"/>
    <mergeCell ref="I58:I59"/>
    <mergeCell ref="J58:J59"/>
    <mergeCell ref="K58:K59"/>
    <mergeCell ref="I53:I57"/>
    <mergeCell ref="J53:J57"/>
    <mergeCell ref="K53:K57"/>
    <mergeCell ref="F58:F59"/>
    <mergeCell ref="G58:G59"/>
    <mergeCell ref="H58:H59"/>
    <mergeCell ref="G53:G57"/>
    <mergeCell ref="H53:H57"/>
  </mergeCells>
  <phoneticPr fontId="0" type="noConversion"/>
  <printOptions horizontalCentered="1"/>
  <pageMargins left="0.45" right="0.37" top="0.35433070866141736" bottom="0.59055118110236227" header="0" footer="0"/>
  <pageSetup paperSize="9" scale="53" orientation="portrait" r:id="rId1"/>
  <headerFooter alignWithMargins="0"/>
  <rowBreaks count="1" manualBreakCount="1">
    <brk id="6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1.2.2</vt:lpstr>
      <vt:lpstr>'1.2.2'!_1Àrea_d_impressió</vt:lpstr>
      <vt:lpstr>'1.2.2'!Àrea_d'impressió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2009-07-30T16:37:41Z</cp:lastPrinted>
  <dcterms:created xsi:type="dcterms:W3CDTF">2006-07-24T11:40:54Z</dcterms:created>
  <dcterms:modified xsi:type="dcterms:W3CDTF">2009-09-07T06:06:00Z</dcterms:modified>
</cp:coreProperties>
</file>