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176" windowHeight="7176"/>
  </bookViews>
  <sheets>
    <sheet name="518" sheetId="1" r:id="rId1"/>
  </sheets>
  <externalReferences>
    <externalReference r:id="rId2"/>
  </externalReferences>
  <definedNames>
    <definedName name="_1Àrea_d_impressió" localSheetId="0">'518'!$A$1:$N$1</definedName>
    <definedName name="_xlnm.Print_Area" localSheetId="0">'518'!$A$1:$O$23</definedName>
  </definedNames>
  <calcPr calcId="162913"/>
</workbook>
</file>

<file path=xl/calcChain.xml><?xml version="1.0" encoding="utf-8"?>
<calcChain xmlns="http://schemas.openxmlformats.org/spreadsheetml/2006/main">
  <c r="H16" i="1" l="1"/>
  <c r="L16" i="1" s="1"/>
  <c r="F16" i="1"/>
  <c r="D8" i="1"/>
  <c r="D9" i="1"/>
  <c r="D10" i="1"/>
  <c r="D11" i="1"/>
  <c r="D12" i="1"/>
  <c r="D13" i="1"/>
  <c r="D14" i="1"/>
  <c r="D15" i="1"/>
  <c r="D7" i="1"/>
  <c r="E7" i="1" s="1"/>
  <c r="D16" i="1" l="1"/>
  <c r="L14" i="1"/>
  <c r="M14" i="1" s="1"/>
  <c r="L7" i="1"/>
  <c r="M7" i="1" s="1"/>
  <c r="N16" i="1"/>
  <c r="J16" i="1"/>
  <c r="C16" i="1"/>
  <c r="I16" i="1" s="1"/>
  <c r="O15" i="1"/>
  <c r="L15" i="1"/>
  <c r="M15" i="1" s="1"/>
  <c r="K15" i="1"/>
  <c r="G15" i="1"/>
  <c r="E15" i="1"/>
  <c r="O14" i="1"/>
  <c r="I14" i="1"/>
  <c r="G14" i="1"/>
  <c r="E14" i="1"/>
  <c r="O13" i="1"/>
  <c r="L13" i="1"/>
  <c r="M13" i="1" s="1"/>
  <c r="I13" i="1"/>
  <c r="G13" i="1"/>
  <c r="E13" i="1"/>
  <c r="O12" i="1"/>
  <c r="L12" i="1"/>
  <c r="M12" i="1" s="1"/>
  <c r="I12" i="1"/>
  <c r="G12" i="1"/>
  <c r="E12" i="1"/>
  <c r="O11" i="1"/>
  <c r="L11" i="1"/>
  <c r="M11" i="1" s="1"/>
  <c r="I11" i="1"/>
  <c r="G11" i="1"/>
  <c r="E11" i="1"/>
  <c r="O10" i="1"/>
  <c r="L10" i="1"/>
  <c r="M10" i="1" s="1"/>
  <c r="I10" i="1"/>
  <c r="G10" i="1"/>
  <c r="E10" i="1"/>
  <c r="O9" i="1"/>
  <c r="L9" i="1"/>
  <c r="M9" i="1" s="1"/>
  <c r="I9" i="1"/>
  <c r="G9" i="1"/>
  <c r="E9" i="1"/>
  <c r="O8" i="1"/>
  <c r="L8" i="1"/>
  <c r="M8" i="1" s="1"/>
  <c r="I8" i="1"/>
  <c r="G8" i="1"/>
  <c r="E8" i="1"/>
  <c r="O7" i="1"/>
  <c r="I7" i="1"/>
  <c r="G7" i="1"/>
  <c r="M16" i="1" l="1"/>
  <c r="K16" i="1"/>
  <c r="E16" i="1"/>
  <c r="O16" i="1"/>
  <c r="G16" i="1"/>
</calcChain>
</file>

<file path=xl/sharedStrings.xml><?xml version="1.0" encoding="utf-8"?>
<sst xmlns="http://schemas.openxmlformats.org/spreadsheetml/2006/main" count="38" uniqueCount="33">
  <si>
    <t>ENERGIA</t>
  </si>
  <si>
    <t>ELECTRICITAT</t>
  </si>
  <si>
    <t>kWh totals</t>
  </si>
  <si>
    <t xml:space="preserve">Consum de recursos per campus i per superfície </t>
  </si>
  <si>
    <t>kWh/m2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</si>
  <si>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</si>
  <si>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</si>
  <si>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</si>
  <si>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</si>
  <si>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</si>
  <si>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</si>
  <si>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</si>
  <si>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TOTAL UPC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</si>
  <si>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</si>
  <si>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kWh/m</t>
    </r>
    <r>
      <rPr>
        <b/>
        <vertAlign val="superscript"/>
        <sz val="10"/>
        <color theme="0"/>
        <rFont val="Arial"/>
        <family val="2"/>
      </rPr>
      <t>2</t>
    </r>
  </si>
  <si>
    <r>
      <t>Tn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totals</t>
    </r>
  </si>
  <si>
    <r>
      <t>Kg 
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</si>
  <si>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totals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</si>
  <si>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</si>
  <si>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t>CAMPUS</t>
  </si>
  <si>
    <r>
      <t>AIGUA m</t>
    </r>
    <r>
      <rPr>
        <b/>
        <vertAlign val="superscript"/>
        <sz val="10"/>
        <color theme="0"/>
        <rFont val="Arial"/>
        <family val="2"/>
      </rPr>
      <t>3</t>
    </r>
  </si>
  <si>
    <t>NORD (Barcelona)</t>
  </si>
  <si>
    <t>Podeu trobar més informació  a http://www.upc.edu/sirena i a http://www.upc.edu/energia2020</t>
  </si>
  <si>
    <t>GAS</t>
  </si>
  <si>
    <t>CLIMA</t>
  </si>
  <si>
    <t>SUPERFÍCIES ÚTILS</t>
  </si>
  <si>
    <t>DIAGONAL BESÒS</t>
  </si>
  <si>
    <t xml:space="preserve">Electricitat </t>
  </si>
  <si>
    <t>Gas</t>
  </si>
  <si>
    <r>
      <t>Co</t>
    </r>
    <r>
      <rPr>
        <vertAlign val="subscript"/>
        <sz val="10"/>
        <color theme="0"/>
        <rFont val="Arial"/>
        <family val="2"/>
      </rPr>
      <t xml:space="preserve">2 </t>
    </r>
    <r>
      <rPr>
        <sz val="10"/>
        <color theme="0"/>
        <rFont val="Arial"/>
        <family val="2"/>
      </rPr>
      <t>(Tn)</t>
    </r>
  </si>
  <si>
    <r>
      <t>Aigua (m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)</t>
    </r>
  </si>
  <si>
    <t>Any 2017</t>
  </si>
  <si>
    <t>Dades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</si>
</sst>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0"/>
      <name val="Arial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1"/>
      <name val="Arial"/>
      <family val="2"/>
    </font>
    <font>
      <vertAlign val="subscript"/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4"/>
      <color theme="4" tint="-0.499984740745262"/>
      <name val="Arial"/>
      <family val="2"/>
    </font>
    <font>
      <sz val="8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">
    <xf numFmtId="0" fontId="0" fillId="0" borderId="0"/>
    <xf numFmtId="0" fontId="1" fillId="2" borderId="1">
      <alignment horizontal="left" vertical="center"/>
    </xf>
    <xf numFmtId="0" fontId="2" fillId="3" borderId="1">
      <alignment horizontal="left" vertical="center"/>
    </xf>
    <xf numFmtId="0" fontId="3" fillId="4" borderId="1">
      <alignment horizontal="center" vertical="center" wrapText="1"/>
    </xf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4" fillId="5" borderId="0" xfId="0" applyFont="1" applyFill="1"/>
    <xf numFmtId="0" fontId="9" fillId="5" borderId="0" xfId="0" applyFont="1" applyFill="1"/>
    <xf numFmtId="0" fontId="10" fillId="6" borderId="0" xfId="0" applyFont="1" applyFill="1"/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5" fillId="7" borderId="2" xfId="4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3" fontId="11" fillId="8" borderId="2" xfId="4" applyNumberFormat="1" applyFont="1" applyFill="1" applyBorder="1" applyAlignment="1">
      <alignment horizontal="right" vertical="center"/>
    </xf>
    <xf numFmtId="3" fontId="11" fillId="8" borderId="2" xfId="0" applyNumberFormat="1" applyFont="1" applyFill="1" applyBorder="1" applyAlignment="1">
      <alignment horizontal="right" vertical="center"/>
    </xf>
    <xf numFmtId="4" fontId="11" fillId="8" borderId="3" xfId="0" applyNumberFormat="1" applyFont="1" applyFill="1" applyBorder="1" applyAlignment="1">
      <alignment horizontal="right" vertical="center"/>
    </xf>
    <xf numFmtId="3" fontId="11" fillId="9" borderId="2" xfId="4" applyNumberFormat="1" applyFont="1" applyFill="1" applyBorder="1" applyAlignment="1">
      <alignment horizontal="right" vertical="center"/>
    </xf>
    <xf numFmtId="3" fontId="11" fillId="9" borderId="2" xfId="0" applyNumberFormat="1" applyFont="1" applyFill="1" applyBorder="1" applyAlignment="1">
      <alignment horizontal="right" vertical="center"/>
    </xf>
    <xf numFmtId="4" fontId="11" fillId="9" borderId="3" xfId="0" applyNumberFormat="1" applyFont="1" applyFill="1" applyBorder="1" applyAlignment="1">
      <alignment horizontal="right" vertical="center"/>
    </xf>
    <xf numFmtId="0" fontId="9" fillId="6" borderId="0" xfId="0" applyFont="1" applyFill="1"/>
    <xf numFmtId="0" fontId="8" fillId="5" borderId="0" xfId="0" applyFont="1" applyFill="1"/>
    <xf numFmtId="164" fontId="8" fillId="5" borderId="0" xfId="0" applyNumberFormat="1" applyFont="1" applyFill="1"/>
    <xf numFmtId="0" fontId="11" fillId="8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3" fontId="11" fillId="8" borderId="2" xfId="4" applyNumberFormat="1" applyFont="1" applyFill="1" applyBorder="1" applyAlignment="1">
      <alignment horizontal="left" vertical="center"/>
    </xf>
    <xf numFmtId="0" fontId="4" fillId="5" borderId="5" xfId="0" applyFont="1" applyFill="1" applyBorder="1"/>
    <xf numFmtId="0" fontId="4" fillId="5" borderId="0" xfId="0" applyFont="1" applyFill="1" applyBorder="1"/>
    <xf numFmtId="3" fontId="11" fillId="8" borderId="2" xfId="0" quotePrefix="1" applyNumberFormat="1" applyFont="1" applyFill="1" applyBorder="1" applyAlignment="1">
      <alignment horizontal="center" vertical="center"/>
    </xf>
    <xf numFmtId="3" fontId="11" fillId="9" borderId="2" xfId="0" quotePrefix="1" applyNumberFormat="1" applyFont="1" applyFill="1" applyBorder="1" applyAlignment="1">
      <alignment horizontal="center" vertical="center"/>
    </xf>
    <xf numFmtId="3" fontId="11" fillId="8" borderId="2" xfId="0" applyNumberFormat="1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7" borderId="4" xfId="3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left"/>
    </xf>
    <xf numFmtId="0" fontId="12" fillId="5" borderId="4" xfId="1" applyFont="1" applyFill="1" applyBorder="1" applyAlignment="1">
      <alignment horizontal="left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4" fillId="5" borderId="9" xfId="0" applyFont="1" applyFill="1" applyBorder="1"/>
    <xf numFmtId="0" fontId="8" fillId="6" borderId="10" xfId="0" applyFont="1" applyFill="1" applyBorder="1"/>
    <xf numFmtId="0" fontId="10" fillId="6" borderId="10" xfId="0" applyFont="1" applyFill="1" applyBorder="1"/>
    <xf numFmtId="0" fontId="10" fillId="6" borderId="11" xfId="0" applyFont="1" applyFill="1" applyBorder="1"/>
    <xf numFmtId="0" fontId="4" fillId="5" borderId="12" xfId="0" applyFont="1" applyFill="1" applyBorder="1"/>
    <xf numFmtId="0" fontId="9" fillId="6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10" fillId="6" borderId="18" xfId="0" applyFont="1" applyFill="1" applyBorder="1"/>
    <xf numFmtId="0" fontId="10" fillId="6" borderId="0" xfId="0" applyFont="1" applyFill="1" applyBorder="1" applyAlignment="1">
      <alignment horizontal="right"/>
    </xf>
    <xf numFmtId="0" fontId="10" fillId="6" borderId="0" xfId="2" applyFont="1" applyFill="1" applyBorder="1" applyAlignment="1">
      <alignment vertical="center"/>
    </xf>
    <xf numFmtId="3" fontId="10" fillId="6" borderId="0" xfId="2" applyNumberFormat="1" applyFont="1" applyFill="1" applyBorder="1" applyAlignment="1">
      <alignment vertical="center"/>
    </xf>
    <xf numFmtId="0" fontId="10" fillId="6" borderId="0" xfId="0" applyFont="1" applyFill="1" applyBorder="1"/>
    <xf numFmtId="3" fontId="10" fillId="0" borderId="0" xfId="2" applyNumberFormat="1" applyFont="1" applyFill="1" applyBorder="1" applyAlignment="1">
      <alignment vertical="center"/>
    </xf>
    <xf numFmtId="0" fontId="13" fillId="5" borderId="0" xfId="0" applyFont="1" applyFill="1"/>
    <xf numFmtId="0" fontId="13" fillId="6" borderId="0" xfId="0" applyFont="1" applyFill="1"/>
    <xf numFmtId="0" fontId="4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left"/>
    </xf>
    <xf numFmtId="0" fontId="17" fillId="5" borderId="15" xfId="0" applyFont="1" applyFill="1" applyBorder="1"/>
  </cellXfs>
  <cellStyles count="5">
    <cellStyle name="CMenuIzqTotal2" xfId="1"/>
    <cellStyle name="Coma" xfId="4" builtinId="3"/>
    <cellStyle name="fSubTitulo" xfId="2"/>
    <cellStyle name="fTitulo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</a:t>
            </a:r>
            <a:r>
              <a:rPr lang="ca-E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 d'Energia (kWh)</a:t>
            </a:r>
            <a:endParaRPr lang="ca-ES" sz="105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'518'!$F$23</c:f>
              <c:strCache>
                <c:ptCount val="1"/>
                <c:pt idx="0">
                  <c:v>Electricitat 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'518'!$E$24:$E$28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'518'!$F$24:$F$28</c:f>
              <c:numCache>
                <c:formatCode>#,##0</c:formatCode>
                <c:ptCount val="5"/>
                <c:pt idx="0">
                  <c:v>29958213.96875</c:v>
                </c:pt>
                <c:pt idx="1">
                  <c:v>27682421.657918502</c:v>
                </c:pt>
                <c:pt idx="2">
                  <c:v>27258177</c:v>
                </c:pt>
                <c:pt idx="3">
                  <c:v>28355373</c:v>
                </c:pt>
                <c:pt idx="4">
                  <c:v>29324299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2-4766-8990-B2E0D3C06DB4}"/>
            </c:ext>
          </c:extLst>
        </c:ser>
        <c:ser>
          <c:idx val="1"/>
          <c:order val="1"/>
          <c:tx>
            <c:strRef>
              <c:f>'518'!$G$23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'518'!$E$24:$E$28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'518'!$G$24:$G$28</c:f>
              <c:numCache>
                <c:formatCode>#,##0</c:formatCode>
                <c:ptCount val="5"/>
                <c:pt idx="0">
                  <c:v>13282642</c:v>
                </c:pt>
                <c:pt idx="1">
                  <c:v>11441025</c:v>
                </c:pt>
                <c:pt idx="2">
                  <c:v>10127600</c:v>
                </c:pt>
                <c:pt idx="3">
                  <c:v>11526388</c:v>
                </c:pt>
                <c:pt idx="4">
                  <c:v>12732127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2-4766-8990-B2E0D3C0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69088"/>
        <c:axId val="69770624"/>
      </c:lineChart>
      <c:catAx>
        <c:axId val="697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9770624"/>
        <c:crosses val="autoZero"/>
        <c:auto val="1"/>
        <c:lblAlgn val="ctr"/>
        <c:lblOffset val="100"/>
        <c:noMultiLvlLbl val="0"/>
      </c:catAx>
      <c:valAx>
        <c:axId val="6977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9769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Evolució</a:t>
            </a:r>
            <a:r>
              <a:rPr lang="en-US" baseline="0">
                <a:solidFill>
                  <a:schemeClr val="accent1">
                    <a:lumMod val="50000"/>
                  </a:schemeClr>
                </a:solidFill>
              </a:rPr>
              <a:t> emissions de </a:t>
            </a: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Co</a:t>
            </a:r>
            <a:r>
              <a:rPr lang="en-US" baseline="-25000">
                <a:solidFill>
                  <a:schemeClr val="accent1">
                    <a:lumMod val="50000"/>
                  </a:schemeClr>
                </a:solidFill>
              </a:rPr>
              <a:t>2</a:t>
            </a: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 (Tn)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'518'!$H$23</c:f>
              <c:strCache>
                <c:ptCount val="1"/>
                <c:pt idx="0">
                  <c:v>Co2 (Tn)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'518'!$E$24:$E$28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'518'!$H$24:$H$28</c:f>
              <c:numCache>
                <c:formatCode>#,##0</c:formatCode>
                <c:ptCount val="5"/>
                <c:pt idx="0">
                  <c:v>10456.1318996563</c:v>
                </c:pt>
                <c:pt idx="1">
                  <c:v>9460</c:v>
                </c:pt>
                <c:pt idx="2">
                  <c:v>9152</c:v>
                </c:pt>
                <c:pt idx="3">
                  <c:v>10808</c:v>
                </c:pt>
                <c:pt idx="4">
                  <c:v>11324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1-4F48-99ED-637DE8E0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07776"/>
        <c:axId val="72509312"/>
      </c:lineChart>
      <c:catAx>
        <c:axId val="725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2509312"/>
        <c:crosses val="autoZero"/>
        <c:auto val="1"/>
        <c:lblAlgn val="ctr"/>
        <c:lblOffset val="100"/>
        <c:noMultiLvlLbl val="0"/>
      </c:catAx>
      <c:valAx>
        <c:axId val="72509312"/>
        <c:scaling>
          <c:orientation val="minMax"/>
          <c:min val="8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2507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</a:t>
            </a:r>
            <a:r>
              <a:rPr lang="en-U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 d'</a:t>
            </a: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Aigua (m</a:t>
            </a:r>
            <a:r>
              <a:rPr lang="en-US" sz="1050" baseline="30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19906103286384977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'518'!$I$23</c:f>
              <c:strCache>
                <c:ptCount val="1"/>
                <c:pt idx="0">
                  <c:v>Aigua (m3)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'518'!$E$24:$E$28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'518'!$I$24:$I$28</c:f>
              <c:numCache>
                <c:formatCode>#,##0</c:formatCode>
                <c:ptCount val="5"/>
                <c:pt idx="0">
                  <c:v>85688</c:v>
                </c:pt>
                <c:pt idx="1">
                  <c:v>75679</c:v>
                </c:pt>
                <c:pt idx="2">
                  <c:v>93856</c:v>
                </c:pt>
                <c:pt idx="3">
                  <c:v>102674</c:v>
                </c:pt>
                <c:pt idx="4">
                  <c:v>101340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5-486A-A8FF-EEC918F1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25312"/>
        <c:axId val="72526848"/>
      </c:lineChart>
      <c:catAx>
        <c:axId val="725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2526848"/>
        <c:crosses val="autoZero"/>
        <c:auto val="1"/>
        <c:lblAlgn val="ctr"/>
        <c:lblOffset val="100"/>
        <c:noMultiLvlLbl val="0"/>
      </c:catAx>
      <c:valAx>
        <c:axId val="72526848"/>
        <c:scaling>
          <c:orientation val="minMax"/>
          <c:min val="7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252531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20</xdr:row>
      <xdr:rowOff>100012</xdr:rowOff>
    </xdr:from>
    <xdr:to>
      <xdr:col>4</xdr:col>
      <xdr:colOff>752475</xdr:colOff>
      <xdr:row>37</xdr:row>
      <xdr:rowOff>42862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20</xdr:row>
      <xdr:rowOff>100012</xdr:rowOff>
    </xdr:from>
    <xdr:to>
      <xdr:col>9</xdr:col>
      <xdr:colOff>581025</xdr:colOff>
      <xdr:row>37</xdr:row>
      <xdr:rowOff>42862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152400</xdr:colOff>
      <xdr:row>20</xdr:row>
      <xdr:rowOff>80962</xdr:rowOff>
    </xdr:from>
    <xdr:to>
      <xdr:col>14</xdr:col>
      <xdr:colOff>842010</xdr:colOff>
      <xdr:row>37</xdr:row>
      <xdr:rowOff>33337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PAQ\GPAQ-COMU\Estad&#237;stiques%20internes\Mem&#242;ria%20UPC\memoria%202018\Fitxes%20enviades\5_18%20Desenvolupament%20sosteni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8"/>
    </sheetNames>
    <sheetDataSet>
      <sheetData sheetId="0">
        <row r="21">
          <cell r="D21" t="str">
            <v xml:space="preserve">Electricitat </v>
          </cell>
          <cell r="E21" t="str">
            <v>Gas</v>
          </cell>
          <cell r="F21" t="str">
            <v>Co2 (Tn)</v>
          </cell>
          <cell r="G21" t="str">
            <v>Aigua (m3)</v>
          </cell>
        </row>
        <row r="22">
          <cell r="C22">
            <v>2012</v>
          </cell>
          <cell r="D22">
            <v>31354841</v>
          </cell>
          <cell r="E22">
            <v>13753576</v>
          </cell>
          <cell r="F22">
            <v>10916.154107</v>
          </cell>
          <cell r="G22">
            <v>87831</v>
          </cell>
        </row>
        <row r="23">
          <cell r="C23">
            <v>2013</v>
          </cell>
          <cell r="D23">
            <v>29958213.96875</v>
          </cell>
          <cell r="E23">
            <v>13282642</v>
          </cell>
          <cell r="F23">
            <v>10456.1318996563</v>
          </cell>
          <cell r="G23">
            <v>85688</v>
          </cell>
        </row>
        <row r="24">
          <cell r="C24">
            <v>2014</v>
          </cell>
          <cell r="D24">
            <v>27682421.657918502</v>
          </cell>
          <cell r="E24">
            <v>11441025</v>
          </cell>
          <cell r="F24">
            <v>9460</v>
          </cell>
          <cell r="G24">
            <v>75679</v>
          </cell>
        </row>
        <row r="25">
          <cell r="C25">
            <v>2015</v>
          </cell>
          <cell r="D25">
            <v>27258177</v>
          </cell>
          <cell r="E25">
            <v>10127600</v>
          </cell>
          <cell r="F25">
            <v>9152</v>
          </cell>
          <cell r="G25">
            <v>93856</v>
          </cell>
        </row>
        <row r="26">
          <cell r="C26">
            <v>2016</v>
          </cell>
          <cell r="D26">
            <v>28355373</v>
          </cell>
          <cell r="E26">
            <v>11526388</v>
          </cell>
          <cell r="F26">
            <v>10808</v>
          </cell>
          <cell r="G26">
            <v>102674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tabSelected="1" zoomScale="80" zoomScaleNormal="80" zoomScaleSheetLayoutView="100" workbookViewId="0">
      <selection activeCell="B3" sqref="B3:M3"/>
    </sheetView>
  </sheetViews>
  <sheetFormatPr defaultColWidth="11.44140625" defaultRowHeight="13.2" x14ac:dyDescent="0.25"/>
  <cols>
    <col min="1" max="1" width="0.5546875" style="1" customWidth="1"/>
    <col min="2" max="2" width="19.6640625" style="1" customWidth="1"/>
    <col min="3" max="3" width="18.33203125" style="1" customWidth="1"/>
    <col min="4" max="4" width="14.5546875" style="1" bestFit="1" customWidth="1"/>
    <col min="5" max="7" width="13.88671875" style="1" bestFit="1" customWidth="1"/>
    <col min="8" max="8" width="13" style="1" customWidth="1"/>
    <col min="9" max="10" width="13.88671875" style="1" bestFit="1" customWidth="1"/>
    <col min="11" max="15" width="13" style="1" customWidth="1"/>
    <col min="16" max="16" width="0.6640625" style="1" customWidth="1"/>
    <col min="17" max="17" width="19.88671875" style="1" customWidth="1"/>
    <col min="18" max="18" width="13.6640625" style="1" customWidth="1"/>
    <col min="19" max="30" width="13.33203125" style="1" customWidth="1"/>
    <col min="31" max="16384" width="11.44140625" style="1"/>
  </cols>
  <sheetData>
    <row r="1" spans="1:27" ht="18.600000000000001" customHeight="1" x14ac:dyDescent="0.3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7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50" customFormat="1" ht="17.399999999999999" x14ac:dyDescent="0.3">
      <c r="B3" s="53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1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5.4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5"/>
      <c r="Q4" s="2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24.6" customHeight="1" x14ac:dyDescent="0.25">
      <c r="A5" s="36"/>
      <c r="B5" s="30" t="s">
        <v>19</v>
      </c>
      <c r="C5" s="30" t="s">
        <v>25</v>
      </c>
      <c r="D5" s="25" t="s">
        <v>0</v>
      </c>
      <c r="E5" s="26"/>
      <c r="F5" s="25" t="s">
        <v>1</v>
      </c>
      <c r="G5" s="26"/>
      <c r="H5" s="25" t="s">
        <v>23</v>
      </c>
      <c r="I5" s="26"/>
      <c r="J5" s="25" t="s">
        <v>24</v>
      </c>
      <c r="K5" s="26"/>
      <c r="L5" s="25" t="s">
        <v>13</v>
      </c>
      <c r="M5" s="26"/>
      <c r="N5" s="25" t="s">
        <v>20</v>
      </c>
      <c r="O5" s="27"/>
      <c r="P5" s="37"/>
      <c r="Q5" s="2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30" x14ac:dyDescent="0.25">
      <c r="A6" s="36"/>
      <c r="B6" s="31"/>
      <c r="C6" s="31"/>
      <c r="D6" s="4" t="s">
        <v>2</v>
      </c>
      <c r="E6" s="4" t="s">
        <v>4</v>
      </c>
      <c r="F6" s="4" t="s">
        <v>2</v>
      </c>
      <c r="G6" s="4" t="s">
        <v>14</v>
      </c>
      <c r="H6" s="4" t="s">
        <v>2</v>
      </c>
      <c r="I6" s="4" t="s">
        <v>14</v>
      </c>
      <c r="J6" s="4" t="s">
        <v>2</v>
      </c>
      <c r="K6" s="4" t="s">
        <v>14</v>
      </c>
      <c r="L6" s="4" t="s">
        <v>15</v>
      </c>
      <c r="M6" s="4" t="s">
        <v>16</v>
      </c>
      <c r="N6" s="4" t="s">
        <v>17</v>
      </c>
      <c r="O6" s="5" t="s">
        <v>18</v>
      </c>
      <c r="P6" s="37"/>
      <c r="Q6" s="2"/>
      <c r="R6" s="15"/>
      <c r="S6" s="15"/>
      <c r="T6" s="15"/>
      <c r="U6" s="15"/>
      <c r="V6" s="15"/>
      <c r="W6" s="16"/>
      <c r="X6" s="16"/>
      <c r="Y6" s="15"/>
      <c r="Z6" s="15"/>
      <c r="AA6" s="15"/>
    </row>
    <row r="7" spans="1:27" ht="22.8" customHeight="1" x14ac:dyDescent="0.25">
      <c r="A7" s="36"/>
      <c r="B7" s="17" t="s">
        <v>21</v>
      </c>
      <c r="C7" s="8">
        <v>125150.89000000023</v>
      </c>
      <c r="D7" s="8">
        <f>F7+H7+J7</f>
        <v>17816946</v>
      </c>
      <c r="E7" s="8">
        <f>D7/C7</f>
        <v>142.36371790883763</v>
      </c>
      <c r="F7" s="9">
        <v>14152152</v>
      </c>
      <c r="G7" s="9">
        <f>F7/C7</f>
        <v>113.08071400850584</v>
      </c>
      <c r="H7" s="9">
        <v>3664794</v>
      </c>
      <c r="I7" s="9">
        <f>H7/C7</f>
        <v>29.283003900331778</v>
      </c>
      <c r="J7" s="22"/>
      <c r="K7" s="22"/>
      <c r="L7" s="9">
        <f>((F7*0.308)+(H7*0.18))/1000</f>
        <v>5018.5257359999996</v>
      </c>
      <c r="M7" s="10">
        <f t="shared" ref="M7:M16" si="0">(L7*1000)/C7</f>
        <v>40.099800616679516</v>
      </c>
      <c r="N7" s="9">
        <v>39424</v>
      </c>
      <c r="O7" s="10">
        <f t="shared" ref="O7:O16" si="1">N7/C7</f>
        <v>0.31501174302475937</v>
      </c>
      <c r="P7" s="37"/>
      <c r="Q7" s="2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22.8" customHeight="1" x14ac:dyDescent="0.25">
      <c r="A8" s="36"/>
      <c r="B8" s="18" t="s">
        <v>5</v>
      </c>
      <c r="C8" s="11">
        <v>88029.419999999911</v>
      </c>
      <c r="D8" s="11">
        <f t="shared" ref="D8:D15" si="2">F8+H8+J8</f>
        <v>8295282</v>
      </c>
      <c r="E8" s="11">
        <f t="shared" ref="E8:E14" si="3">D8/C8</f>
        <v>94.233064355075939</v>
      </c>
      <c r="F8" s="12">
        <v>4861579</v>
      </c>
      <c r="G8" s="12">
        <f t="shared" ref="G8:G15" si="4">F8/C8</f>
        <v>55.226752601573487</v>
      </c>
      <c r="H8" s="12">
        <v>3433703</v>
      </c>
      <c r="I8" s="12">
        <f t="shared" ref="I8:I14" si="5">H8/C8</f>
        <v>39.006311753502445</v>
      </c>
      <c r="J8" s="23"/>
      <c r="K8" s="23"/>
      <c r="L8" s="12">
        <f t="shared" ref="L8:L13" si="6">((F8*0.308)+(H8*0.18))/1000</f>
        <v>2115.4328719999999</v>
      </c>
      <c r="M8" s="13">
        <f t="shared" si="0"/>
        <v>24.030975916915075</v>
      </c>
      <c r="N8" s="12">
        <v>16180</v>
      </c>
      <c r="O8" s="13">
        <f t="shared" si="1"/>
        <v>0.18380218795034678</v>
      </c>
      <c r="P8" s="37"/>
      <c r="Q8" s="2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22.8" customHeight="1" x14ac:dyDescent="0.25">
      <c r="A9" s="36"/>
      <c r="B9" s="17" t="s">
        <v>6</v>
      </c>
      <c r="C9" s="8">
        <v>4036.49</v>
      </c>
      <c r="D9" s="8">
        <f t="shared" si="2"/>
        <v>241280</v>
      </c>
      <c r="E9" s="8">
        <f t="shared" si="3"/>
        <v>59.774705251344614</v>
      </c>
      <c r="F9" s="9">
        <v>135143</v>
      </c>
      <c r="G9" s="9">
        <f>F9/C9</f>
        <v>33.480325728541381</v>
      </c>
      <c r="H9" s="9">
        <v>106137</v>
      </c>
      <c r="I9" s="9">
        <f t="shared" si="5"/>
        <v>26.294379522803229</v>
      </c>
      <c r="J9" s="22"/>
      <c r="K9" s="22"/>
      <c r="L9" s="9">
        <f>((F9*0.308)+(H9*0.18))/1000</f>
        <v>60.728704</v>
      </c>
      <c r="M9" s="10">
        <f t="shared" si="0"/>
        <v>15.044928638495326</v>
      </c>
      <c r="N9" s="9">
        <v>870</v>
      </c>
      <c r="O9" s="10">
        <f t="shared" si="1"/>
        <v>0.21553379297359837</v>
      </c>
      <c r="P9" s="37"/>
      <c r="Q9" s="2"/>
      <c r="R9" s="15"/>
      <c r="S9" s="15"/>
      <c r="T9" s="15"/>
      <c r="U9" s="15"/>
      <c r="V9" s="15"/>
      <c r="W9" s="15"/>
      <c r="X9" s="15"/>
      <c r="Y9" s="15"/>
    </row>
    <row r="10" spans="1:27" ht="22.8" customHeight="1" x14ac:dyDescent="0.25">
      <c r="A10" s="36"/>
      <c r="B10" s="18" t="s">
        <v>7</v>
      </c>
      <c r="C10" s="11">
        <v>47769.219999999907</v>
      </c>
      <c r="D10" s="11">
        <f t="shared" si="2"/>
        <v>3129051</v>
      </c>
      <c r="E10" s="11">
        <f t="shared" si="3"/>
        <v>65.503497859081776</v>
      </c>
      <c r="F10" s="12">
        <v>2463851</v>
      </c>
      <c r="G10" s="12">
        <f t="shared" si="4"/>
        <v>51.578212916183368</v>
      </c>
      <c r="H10" s="12">
        <v>665200</v>
      </c>
      <c r="I10" s="12">
        <f t="shared" si="5"/>
        <v>13.925284942898404</v>
      </c>
      <c r="J10" s="23"/>
      <c r="K10" s="23"/>
      <c r="L10" s="12">
        <f t="shared" si="6"/>
        <v>878.60210800000004</v>
      </c>
      <c r="M10" s="13">
        <f t="shared" si="0"/>
        <v>18.392640867906191</v>
      </c>
      <c r="N10" s="12">
        <v>7213</v>
      </c>
      <c r="O10" s="13">
        <f t="shared" si="1"/>
        <v>0.1509968134292336</v>
      </c>
      <c r="P10" s="37"/>
      <c r="Q10" s="2"/>
      <c r="R10" s="2"/>
      <c r="S10" s="2"/>
      <c r="T10" s="2"/>
    </row>
    <row r="11" spans="1:27" ht="22.8" customHeight="1" x14ac:dyDescent="0.25">
      <c r="A11" s="36"/>
      <c r="B11" s="17" t="s">
        <v>8</v>
      </c>
      <c r="C11" s="8">
        <v>72625.179999999935</v>
      </c>
      <c r="D11" s="8">
        <f t="shared" si="2"/>
        <v>6117741</v>
      </c>
      <c r="E11" s="8">
        <f t="shared" si="3"/>
        <v>84.237188809721445</v>
      </c>
      <c r="F11" s="9">
        <v>3375805</v>
      </c>
      <c r="G11" s="9">
        <f t="shared" si="4"/>
        <v>46.482569819448337</v>
      </c>
      <c r="H11" s="9">
        <v>2741936</v>
      </c>
      <c r="I11" s="9">
        <f t="shared" si="5"/>
        <v>37.754618990273102</v>
      </c>
      <c r="J11" s="22"/>
      <c r="K11" s="22"/>
      <c r="L11" s="9">
        <f t="shared" si="6"/>
        <v>1533.2964199999999</v>
      </c>
      <c r="M11" s="10">
        <f t="shared" si="0"/>
        <v>21.112462922639246</v>
      </c>
      <c r="N11" s="9">
        <v>13390</v>
      </c>
      <c r="O11" s="10">
        <f t="shared" si="1"/>
        <v>0.18437131584389893</v>
      </c>
      <c r="P11" s="37"/>
      <c r="Q11" s="2"/>
      <c r="R11" s="2"/>
      <c r="S11" s="2"/>
      <c r="T11" s="2"/>
    </row>
    <row r="12" spans="1:27" ht="22.8" customHeight="1" x14ac:dyDescent="0.25">
      <c r="A12" s="36"/>
      <c r="B12" s="18" t="s">
        <v>9</v>
      </c>
      <c r="C12" s="11">
        <v>11493.010000000031</v>
      </c>
      <c r="D12" s="11">
        <f t="shared" si="2"/>
        <v>1408812</v>
      </c>
      <c r="E12" s="11">
        <f t="shared" si="3"/>
        <v>122.57989856443145</v>
      </c>
      <c r="F12" s="12">
        <v>413231</v>
      </c>
      <c r="G12" s="12">
        <f t="shared" si="4"/>
        <v>35.954984812507682</v>
      </c>
      <c r="H12" s="12">
        <v>995581</v>
      </c>
      <c r="I12" s="12">
        <f t="shared" si="5"/>
        <v>86.624913751923756</v>
      </c>
      <c r="J12" s="23"/>
      <c r="K12" s="23"/>
      <c r="L12" s="12">
        <f t="shared" si="6"/>
        <v>306.47972800000002</v>
      </c>
      <c r="M12" s="13">
        <f t="shared" si="0"/>
        <v>26.666619797598642</v>
      </c>
      <c r="N12" s="12">
        <v>1954</v>
      </c>
      <c r="O12" s="13">
        <f t="shared" si="1"/>
        <v>0.17001638387158757</v>
      </c>
      <c r="P12" s="37"/>
      <c r="Q12" s="2"/>
      <c r="R12" s="2"/>
      <c r="S12" s="2"/>
      <c r="T12" s="2"/>
    </row>
    <row r="13" spans="1:27" ht="22.8" customHeight="1" x14ac:dyDescent="0.25">
      <c r="A13" s="36"/>
      <c r="B13" s="17" t="s">
        <v>10</v>
      </c>
      <c r="C13" s="8">
        <v>17112.539999999997</v>
      </c>
      <c r="D13" s="8">
        <f t="shared" si="2"/>
        <v>1048115</v>
      </c>
      <c r="E13" s="8">
        <f t="shared" si="3"/>
        <v>61.248359390248332</v>
      </c>
      <c r="F13" s="9">
        <v>673641</v>
      </c>
      <c r="G13" s="9">
        <f t="shared" si="4"/>
        <v>39.365342608402969</v>
      </c>
      <c r="H13" s="9">
        <v>374474</v>
      </c>
      <c r="I13" s="9">
        <f t="shared" si="5"/>
        <v>21.883016781845363</v>
      </c>
      <c r="J13" s="22"/>
      <c r="K13" s="22"/>
      <c r="L13" s="9">
        <f t="shared" si="6"/>
        <v>274.88674799999995</v>
      </c>
      <c r="M13" s="10">
        <f t="shared" si="0"/>
        <v>16.063468544120276</v>
      </c>
      <c r="N13" s="9">
        <v>2527</v>
      </c>
      <c r="O13" s="10">
        <f t="shared" si="1"/>
        <v>0.14766948682077591</v>
      </c>
      <c r="P13" s="37"/>
      <c r="Q13" s="2"/>
      <c r="R13" s="2"/>
      <c r="S13" s="2"/>
      <c r="T13" s="2"/>
    </row>
    <row r="14" spans="1:27" ht="22.8" customHeight="1" x14ac:dyDescent="0.25">
      <c r="A14" s="36"/>
      <c r="B14" s="18" t="s">
        <v>11</v>
      </c>
      <c r="C14" s="11">
        <v>8111.4399999999987</v>
      </c>
      <c r="D14" s="11">
        <f t="shared" si="2"/>
        <v>1172633</v>
      </c>
      <c r="E14" s="11">
        <f t="shared" si="3"/>
        <v>144.56532995374437</v>
      </c>
      <c r="F14" s="12">
        <v>422331</v>
      </c>
      <c r="G14" s="12">
        <f t="shared" si="4"/>
        <v>52.066094306313069</v>
      </c>
      <c r="H14" s="12">
        <v>750302</v>
      </c>
      <c r="I14" s="12">
        <f t="shared" si="5"/>
        <v>92.499235647431291</v>
      </c>
      <c r="J14" s="23"/>
      <c r="K14" s="23"/>
      <c r="L14" s="12">
        <f>((F14*0.308)+(H14*0.18))/1000</f>
        <v>265.13230799999997</v>
      </c>
      <c r="M14" s="13">
        <f t="shared" si="0"/>
        <v>32.68621946288205</v>
      </c>
      <c r="N14" s="12">
        <v>1726</v>
      </c>
      <c r="O14" s="13">
        <f t="shared" si="1"/>
        <v>0.21278589251723495</v>
      </c>
      <c r="P14" s="37"/>
      <c r="Q14" s="2"/>
      <c r="R14" s="2"/>
      <c r="S14" s="2"/>
      <c r="T14" s="2"/>
    </row>
    <row r="15" spans="1:27" ht="22.8" customHeight="1" x14ac:dyDescent="0.25">
      <c r="A15" s="36"/>
      <c r="B15" s="19" t="s">
        <v>26</v>
      </c>
      <c r="C15" s="8">
        <v>39305.279999999984</v>
      </c>
      <c r="D15" s="8">
        <f t="shared" si="2"/>
        <v>7441366</v>
      </c>
      <c r="E15" s="8">
        <f>D15/C15</f>
        <v>189.32229970121071</v>
      </c>
      <c r="F15" s="9">
        <v>2826566</v>
      </c>
      <c r="G15" s="9">
        <f t="shared" si="4"/>
        <v>71.913137369839404</v>
      </c>
      <c r="H15" s="24"/>
      <c r="I15" s="24"/>
      <c r="J15" s="9">
        <v>4614800</v>
      </c>
      <c r="K15" s="9">
        <f>J15/C15</f>
        <v>117.40916233137131</v>
      </c>
      <c r="L15" s="9">
        <f>((F15*0.308)+(J15*0.18))/1000</f>
        <v>1701.2463279999999</v>
      </c>
      <c r="M15" s="10">
        <f t="shared" si="0"/>
        <v>43.282895529557372</v>
      </c>
      <c r="N15" s="9">
        <v>18056</v>
      </c>
      <c r="O15" s="10">
        <f t="shared" si="1"/>
        <v>0.45937848553680338</v>
      </c>
      <c r="P15" s="37"/>
      <c r="Q15" s="2"/>
      <c r="R15" s="2"/>
      <c r="S15" s="2"/>
      <c r="T15" s="2"/>
    </row>
    <row r="16" spans="1:27" ht="22.8" customHeight="1" x14ac:dyDescent="0.25">
      <c r="A16" s="36"/>
      <c r="B16" s="6" t="s">
        <v>12</v>
      </c>
      <c r="C16" s="6">
        <f>SUM(C7:C15)</f>
        <v>413633.46999999991</v>
      </c>
      <c r="D16" s="6">
        <f>SUM(D7:D15)</f>
        <v>46671226</v>
      </c>
      <c r="E16" s="6">
        <f>D16/C16</f>
        <v>112.83232471492215</v>
      </c>
      <c r="F16" s="6">
        <f>SUM(F7:F15)</f>
        <v>29324299</v>
      </c>
      <c r="G16" s="6">
        <f>F16/C16</f>
        <v>70.894405619545267</v>
      </c>
      <c r="H16" s="6">
        <f>SUM(H7:H15)</f>
        <v>12732127</v>
      </c>
      <c r="I16" s="6">
        <f>H16/C16</f>
        <v>30.781181706596428</v>
      </c>
      <c r="J16" s="6">
        <f>J15</f>
        <v>4614800</v>
      </c>
      <c r="K16" s="6">
        <f>J16/C16</f>
        <v>11.15673738878046</v>
      </c>
      <c r="L16" s="6">
        <f>((F16*0.308)+(H16*0.18))/1000</f>
        <v>11323.666952</v>
      </c>
      <c r="M16" s="7">
        <f t="shared" si="0"/>
        <v>27.376089638007297</v>
      </c>
      <c r="N16" s="6">
        <f>SUM(N7:N15)</f>
        <v>101340</v>
      </c>
      <c r="O16" s="7">
        <f t="shared" si="1"/>
        <v>0.24499951611749413</v>
      </c>
      <c r="P16" s="37"/>
      <c r="Q16" s="2"/>
      <c r="R16" s="2"/>
      <c r="S16" s="2"/>
      <c r="T16" s="2"/>
    </row>
    <row r="17" spans="1:16" x14ac:dyDescent="0.25">
      <c r="A17" s="36"/>
      <c r="B17" s="28" t="s">
        <v>22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21"/>
      <c r="P17" s="37"/>
    </row>
    <row r="18" spans="1:16" ht="17.399999999999999" customHeight="1" x14ac:dyDescent="0.25">
      <c r="A18" s="38"/>
      <c r="B18" s="54" t="s">
        <v>32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</row>
    <row r="19" spans="1:16" x14ac:dyDescent="0.25">
      <c r="L19" s="3"/>
      <c r="M19" s="3"/>
      <c r="N19" s="3"/>
      <c r="O19" s="3"/>
      <c r="P19" s="3"/>
    </row>
    <row r="20" spans="1:16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9"/>
      <c r="O20" s="49"/>
      <c r="P20" s="3"/>
    </row>
    <row r="21" spans="1:16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3"/>
    </row>
    <row r="22" spans="1:16" x14ac:dyDescent="0.25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14"/>
    </row>
    <row r="23" spans="1:16" ht="16.8" x14ac:dyDescent="0.35">
      <c r="B23" s="48"/>
      <c r="C23" s="49"/>
      <c r="E23" s="43"/>
      <c r="F23" s="43" t="s">
        <v>27</v>
      </c>
      <c r="G23" s="43" t="s">
        <v>28</v>
      </c>
      <c r="H23" s="43" t="s">
        <v>29</v>
      </c>
      <c r="I23" s="43" t="s">
        <v>30</v>
      </c>
      <c r="J23" s="49"/>
      <c r="K23" s="49"/>
      <c r="L23" s="49"/>
      <c r="M23" s="49"/>
      <c r="N23" s="49"/>
      <c r="O23" s="49"/>
      <c r="P23" s="14"/>
    </row>
    <row r="24" spans="1:16" x14ac:dyDescent="0.25">
      <c r="B24" s="48"/>
      <c r="C24" s="49"/>
      <c r="E24" s="44">
        <v>2013</v>
      </c>
      <c r="F24" s="45">
        <v>29958213.96875</v>
      </c>
      <c r="G24" s="45">
        <v>13282642</v>
      </c>
      <c r="H24" s="45">
        <v>10456.1318996563</v>
      </c>
      <c r="I24" s="45">
        <v>85688</v>
      </c>
      <c r="J24" s="49"/>
      <c r="K24" s="49"/>
      <c r="L24" s="49"/>
      <c r="M24" s="49"/>
      <c r="N24" s="49"/>
      <c r="O24" s="49"/>
      <c r="P24" s="14"/>
    </row>
    <row r="25" spans="1:16" x14ac:dyDescent="0.25">
      <c r="B25" s="48"/>
      <c r="C25" s="49"/>
      <c r="E25" s="44">
        <v>2014</v>
      </c>
      <c r="F25" s="45">
        <v>27682421.657918502</v>
      </c>
      <c r="G25" s="45">
        <v>11441025</v>
      </c>
      <c r="H25" s="45">
        <v>9460</v>
      </c>
      <c r="I25" s="45">
        <v>75679</v>
      </c>
      <c r="J25" s="49"/>
      <c r="K25" s="49"/>
      <c r="L25" s="49"/>
      <c r="M25" s="49"/>
      <c r="N25" s="49"/>
      <c r="O25" s="49"/>
      <c r="P25" s="14"/>
    </row>
    <row r="26" spans="1:16" x14ac:dyDescent="0.25">
      <c r="B26" s="48"/>
      <c r="C26" s="49"/>
      <c r="E26" s="46">
        <v>2015</v>
      </c>
      <c r="F26" s="45">
        <v>27258177</v>
      </c>
      <c r="G26" s="47">
        <v>10127600</v>
      </c>
      <c r="H26" s="45">
        <v>9152</v>
      </c>
      <c r="I26" s="45">
        <v>93856</v>
      </c>
      <c r="J26" s="49"/>
      <c r="K26" s="49"/>
      <c r="L26" s="49"/>
      <c r="M26" s="49"/>
      <c r="N26" s="49"/>
      <c r="O26" s="49"/>
      <c r="P26" s="14"/>
    </row>
    <row r="27" spans="1:16" x14ac:dyDescent="0.25">
      <c r="B27" s="48"/>
      <c r="C27" s="49"/>
      <c r="E27" s="46">
        <v>2016</v>
      </c>
      <c r="F27" s="45">
        <v>28355373</v>
      </c>
      <c r="G27" s="45">
        <v>11526388</v>
      </c>
      <c r="H27" s="45">
        <v>10808</v>
      </c>
      <c r="I27" s="45">
        <v>102674</v>
      </c>
      <c r="J27" s="49"/>
      <c r="K27" s="49"/>
      <c r="L27" s="49"/>
      <c r="M27" s="49"/>
      <c r="N27" s="49"/>
      <c r="O27" s="49"/>
      <c r="P27" s="14"/>
    </row>
    <row r="28" spans="1:16" x14ac:dyDescent="0.25">
      <c r="B28" s="48"/>
      <c r="C28" s="49"/>
      <c r="E28" s="3">
        <v>2017</v>
      </c>
      <c r="F28" s="45">
        <v>29324299</v>
      </c>
      <c r="G28" s="45">
        <v>12732127</v>
      </c>
      <c r="H28" s="45">
        <v>11324</v>
      </c>
      <c r="I28" s="45">
        <v>101340</v>
      </c>
      <c r="J28" s="49"/>
      <c r="K28" s="49"/>
      <c r="L28" s="49"/>
      <c r="M28" s="49"/>
      <c r="N28" s="49"/>
      <c r="O28" s="49"/>
      <c r="P28" s="14"/>
    </row>
    <row r="29" spans="1:16" x14ac:dyDescent="0.25">
      <c r="B29" s="48"/>
      <c r="C29" s="49"/>
      <c r="D29" s="49"/>
      <c r="E29" s="3"/>
      <c r="F29" s="3"/>
      <c r="G29" s="3"/>
      <c r="H29" s="3"/>
      <c r="I29" s="3"/>
      <c r="J29" s="49"/>
      <c r="K29" s="49"/>
      <c r="L29" s="49"/>
      <c r="M29" s="49"/>
      <c r="N29" s="49"/>
      <c r="O29" s="49"/>
      <c r="P29" s="14"/>
    </row>
    <row r="30" spans="1:16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14"/>
    </row>
    <row r="31" spans="1:16" x14ac:dyDescent="0.25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4"/>
    </row>
    <row r="32" spans="1:16" x14ac:dyDescent="0.2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14"/>
    </row>
    <row r="33" spans="2:16" x14ac:dyDescent="0.25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4"/>
    </row>
    <row r="34" spans="2:16" x14ac:dyDescent="0.2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3"/>
    </row>
    <row r="35" spans="2:16" x14ac:dyDescent="0.25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"/>
    </row>
    <row r="36" spans="2:16" x14ac:dyDescent="0.25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"/>
    </row>
    <row r="37" spans="2:16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"/>
    </row>
    <row r="38" spans="2:16" x14ac:dyDescent="0.2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3"/>
      <c r="O38" s="3"/>
      <c r="P38" s="3"/>
    </row>
    <row r="39" spans="2:16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12">
    <mergeCell ref="J5:K5"/>
    <mergeCell ref="L5:M5"/>
    <mergeCell ref="N5:O5"/>
    <mergeCell ref="B17:M17"/>
    <mergeCell ref="B5:B6"/>
    <mergeCell ref="C5:C6"/>
    <mergeCell ref="D5:E5"/>
    <mergeCell ref="F5:G5"/>
    <mergeCell ref="H5:I5"/>
    <mergeCell ref="B3:M3"/>
    <mergeCell ref="N3:O3"/>
    <mergeCell ref="B1:M1"/>
  </mergeCells>
  <phoneticPr fontId="0" type="noConversion"/>
  <printOptions horizontalCentered="1"/>
  <pageMargins left="0.42" right="0.38" top="0.59" bottom="0.59" header="0" footer="0"/>
  <pageSetup paperSize="9" scale="58" fitToHeight="3" orientation="portrait" r:id="rId1"/>
  <headerFooter alignWithMargins="0"/>
  <drawing r:id="rId2"/>
  <webPublishItems count="5">
    <webPublishItem id="16596" divId="59_16596" sourceType="sheet" destinationFile="\\gpaq\gpaqssl\lldades\indicadors\2017\5_18.htm"/>
    <webPublishItem id="2784" divId="5_18_2784" sourceType="range" sourceRef="A1:O21" destinationFile="G:\GPAQ\GPAQ-COMU\Estadístiques internes\LLIBREDA\Lldades 2016\taules preparades\5_18.htm"/>
    <webPublishItem id="27482" divId="5_18_27482" sourceType="range" sourceRef="A2:P22" destinationFile="\\gpaq\gpaqssl\lldades\indicadors\2016\5_18.htm"/>
    <webPublishItem id="23642" divId="5_18_23642" sourceType="range" sourceRef="A4:O38" destinationFile="\\gpaq\gpaqssl\lldades\indicadors\2017\5_18.htm"/>
    <webPublishItem id="24883" divId="5_18_24883" sourceType="range" sourceRef="A4:P38" destinationFile="\\gpaq\gpaqssl\lldades\indicadors\2017\5_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518</vt:lpstr>
      <vt:lpstr>'518'!_1Àrea_d_impressió</vt:lpstr>
      <vt:lpstr>'518'!Àrea_d'impressió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2015-08-25T06:20:19Z</cp:lastPrinted>
  <dcterms:created xsi:type="dcterms:W3CDTF">2003-07-23T06:22:01Z</dcterms:created>
  <dcterms:modified xsi:type="dcterms:W3CDTF">2018-07-27T11:57:52Z</dcterms:modified>
</cp:coreProperties>
</file>