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3040" windowHeight="9336"/>
  </bookViews>
  <sheets>
    <sheet name="1_3_3" sheetId="1" r:id="rId1"/>
  </sheets>
  <externalReferences>
    <externalReference r:id="rId2"/>
    <externalReference r:id="rId3"/>
  </externalReferences>
  <definedNames>
    <definedName name="_pa1" localSheetId="0">[1]!_xlbgnm.pa1</definedName>
    <definedName name="_pa1">[1]!_xlbgnm.pa1</definedName>
    <definedName name="_pa10" localSheetId="0">[1]!_xlbgnm.pa10</definedName>
    <definedName name="_pa10">[1]!_xlbgnm.pa10</definedName>
    <definedName name="_pa11" localSheetId="0">[1]!_xlbgnm.pa11</definedName>
    <definedName name="_pa11">[1]!_xlbgnm.pa11</definedName>
    <definedName name="_pa2" localSheetId="0">[1]!_xlbgnm.pa2</definedName>
    <definedName name="_pa2">[1]!_xlbgnm.pa2</definedName>
    <definedName name="_pa3" localSheetId="0">[1]!_xlbgnm.pa3</definedName>
    <definedName name="_pa3">[1]!_xlbgnm.pa3</definedName>
    <definedName name="_pa4" localSheetId="0">[1]!_xlbgnm.pa4</definedName>
    <definedName name="_pa4">[1]!_xlbgnm.pa4</definedName>
    <definedName name="_pa5" localSheetId="0">[1]!_xlbgnm.pa5</definedName>
    <definedName name="_pa5">[1]!_xlbgnm.pa5</definedName>
    <definedName name="_pa6" localSheetId="0">[1]!_xlbgnm.pa6</definedName>
    <definedName name="_pa6">[1]!_xlbgnm.pa6</definedName>
    <definedName name="_pa7" localSheetId="0">[1]!_xlbgnm.pa7</definedName>
    <definedName name="_pa7">[1]!_xlbgnm.pa7</definedName>
    <definedName name="_pa8" localSheetId="0">[1]!_xlbgnm.pa8</definedName>
    <definedName name="_pa8">[1]!_xlbgnm.pa8</definedName>
    <definedName name="_pa9" localSheetId="0">[1]!_xlbgnm.pa9</definedName>
    <definedName name="_pa9">[1]!_xlbgnm.pa9</definedName>
    <definedName name="A_impresión_IM" localSheetId="0">#REF!</definedName>
    <definedName name="A_impresión_IM">#REF!</definedName>
    <definedName name="Área_de_extracción2" localSheetId="0">#REF!</definedName>
    <definedName name="Área_de_extracción2">#REF!</definedName>
    <definedName name="_xlnm.Extract" localSheetId="0">[2]TALLIDEN!#REF!</definedName>
    <definedName name="_xlnm.Extract">[2]TALLIDEN!#REF!</definedName>
    <definedName name="TEST1" localSheetId="0">#REF!</definedName>
    <definedName name="TEST1">#REF!</definedName>
    <definedName name="yy" localSheetId="0">[1]!_xlbgnm.pa1</definedName>
    <definedName name="yy">[1]!_xlbgnm.pa1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96" i="1"/>
  <c r="I106" i="1"/>
  <c r="F106" i="1"/>
  <c r="L106" i="1"/>
  <c r="F13" i="1" l="1"/>
  <c r="F15" i="1"/>
  <c r="F111" i="1" l="1"/>
  <c r="F110" i="1"/>
  <c r="I105" i="1"/>
  <c r="L105" i="1"/>
  <c r="I108" i="1"/>
  <c r="L108" i="1"/>
  <c r="I107" i="1"/>
  <c r="L107" i="1"/>
  <c r="I109" i="1"/>
  <c r="L109" i="1"/>
  <c r="I110" i="1"/>
  <c r="L110" i="1"/>
  <c r="I111" i="1"/>
  <c r="L111" i="1"/>
  <c r="G112" i="1"/>
  <c r="G118" i="1" s="1"/>
  <c r="H112" i="1"/>
  <c r="H118" i="1" s="1"/>
  <c r="J112" i="1"/>
  <c r="J118" i="1" s="1"/>
  <c r="K112" i="1"/>
  <c r="K118" i="1" s="1"/>
  <c r="E112" i="1"/>
  <c r="E118" i="1" s="1"/>
  <c r="D112" i="1"/>
  <c r="D118" i="1" s="1"/>
  <c r="F109" i="1"/>
  <c r="F107" i="1"/>
  <c r="F108" i="1"/>
  <c r="F105" i="1"/>
  <c r="F16" i="1"/>
  <c r="F11" i="1"/>
  <c r="F14" i="1"/>
  <c r="F12" i="1"/>
  <c r="I112" i="1" l="1"/>
  <c r="I118" i="1" s="1"/>
  <c r="L112" i="1"/>
  <c r="L118" i="1" s="1"/>
  <c r="F112" i="1"/>
  <c r="F118" i="1" s="1"/>
  <c r="L38" i="1" l="1"/>
  <c r="L95" i="1" l="1"/>
  <c r="I95" i="1"/>
  <c r="F95" i="1"/>
  <c r="L94" i="1"/>
  <c r="I94" i="1"/>
  <c r="F94" i="1"/>
  <c r="L93" i="1"/>
  <c r="I93" i="1"/>
  <c r="F93" i="1"/>
  <c r="L92" i="1"/>
  <c r="I92" i="1"/>
  <c r="F92" i="1"/>
  <c r="F91" i="1"/>
  <c r="L90" i="1"/>
  <c r="I90" i="1"/>
  <c r="F90" i="1"/>
  <c r="L89" i="1"/>
  <c r="I89" i="1"/>
  <c r="F89" i="1"/>
  <c r="L88" i="1"/>
  <c r="I88" i="1"/>
  <c r="F88" i="1"/>
  <c r="L87" i="1"/>
  <c r="I87" i="1"/>
  <c r="F87" i="1"/>
  <c r="L86" i="1"/>
  <c r="I86" i="1"/>
  <c r="F86" i="1"/>
  <c r="L85" i="1"/>
  <c r="I85" i="1"/>
  <c r="F85" i="1"/>
  <c r="L84" i="1"/>
  <c r="I84" i="1"/>
  <c r="F84" i="1"/>
  <c r="L83" i="1"/>
  <c r="I83" i="1"/>
  <c r="F83" i="1"/>
  <c r="L82" i="1"/>
  <c r="H82" i="1"/>
  <c r="G82" i="1"/>
  <c r="F82" i="1"/>
  <c r="L81" i="1"/>
  <c r="K80" i="1"/>
  <c r="J80" i="1"/>
  <c r="H80" i="1"/>
  <c r="G80" i="1"/>
  <c r="E80" i="1"/>
  <c r="E96" i="1" s="1"/>
  <c r="E117" i="1" s="1"/>
  <c r="E119" i="1" s="1"/>
  <c r="D80" i="1"/>
  <c r="D96" i="1" s="1"/>
  <c r="D117" i="1" s="1"/>
  <c r="D119" i="1" s="1"/>
  <c r="L79" i="1"/>
  <c r="H79" i="1"/>
  <c r="G79" i="1"/>
  <c r="I79" i="1" s="1"/>
  <c r="F79" i="1"/>
  <c r="K78" i="1"/>
  <c r="J78" i="1"/>
  <c r="H78" i="1"/>
  <c r="G78" i="1"/>
  <c r="F78" i="1"/>
  <c r="L77" i="1"/>
  <c r="L76" i="1"/>
  <c r="L75" i="1"/>
  <c r="L74" i="1"/>
  <c r="I74" i="1"/>
  <c r="F74" i="1"/>
  <c r="L73" i="1"/>
  <c r="I73" i="1"/>
  <c r="L72" i="1"/>
  <c r="I72" i="1"/>
  <c r="F72" i="1"/>
  <c r="L71" i="1"/>
  <c r="I71" i="1"/>
  <c r="F71" i="1"/>
  <c r="L70" i="1"/>
  <c r="I70" i="1"/>
  <c r="F70" i="1"/>
  <c r="L69" i="1"/>
  <c r="I69" i="1"/>
  <c r="F69" i="1"/>
  <c r="L68" i="1"/>
  <c r="I68" i="1"/>
  <c r="F68" i="1"/>
  <c r="L67" i="1"/>
  <c r="I67" i="1"/>
  <c r="F67" i="1"/>
  <c r="L66" i="1"/>
  <c r="I66" i="1"/>
  <c r="F66" i="1"/>
  <c r="L65" i="1"/>
  <c r="I65" i="1"/>
  <c r="F65" i="1"/>
  <c r="L64" i="1"/>
  <c r="I64" i="1"/>
  <c r="F64" i="1"/>
  <c r="L63" i="1"/>
  <c r="I63" i="1"/>
  <c r="F63" i="1"/>
  <c r="L62" i="1"/>
  <c r="L61" i="1"/>
  <c r="I61" i="1"/>
  <c r="F61" i="1"/>
  <c r="L60" i="1"/>
  <c r="I60" i="1"/>
  <c r="F60" i="1"/>
  <c r="L59" i="1"/>
  <c r="I59" i="1"/>
  <c r="L58" i="1"/>
  <c r="I58" i="1"/>
  <c r="F58" i="1"/>
  <c r="L57" i="1"/>
  <c r="I57" i="1"/>
  <c r="L56" i="1"/>
  <c r="I56" i="1"/>
  <c r="F56" i="1"/>
  <c r="K55" i="1"/>
  <c r="J55" i="1"/>
  <c r="H55" i="1"/>
  <c r="G55" i="1"/>
  <c r="F55" i="1"/>
  <c r="L54" i="1"/>
  <c r="L53" i="1"/>
  <c r="I53" i="1"/>
  <c r="L52" i="1"/>
  <c r="I52" i="1"/>
  <c r="F52" i="1"/>
  <c r="L51" i="1"/>
  <c r="I51" i="1"/>
  <c r="F51" i="1"/>
  <c r="L50" i="1"/>
  <c r="I50" i="1"/>
  <c r="F50" i="1"/>
  <c r="L49" i="1"/>
  <c r="I49" i="1"/>
  <c r="F49" i="1"/>
  <c r="L48" i="1"/>
  <c r="I48" i="1"/>
  <c r="F48" i="1"/>
  <c r="L47" i="1"/>
  <c r="I47" i="1"/>
  <c r="F47" i="1"/>
  <c r="L46" i="1"/>
  <c r="I46" i="1"/>
  <c r="F46" i="1"/>
  <c r="L45" i="1"/>
  <c r="I45" i="1"/>
  <c r="F45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7" i="1"/>
  <c r="I37" i="1"/>
  <c r="F37" i="1"/>
  <c r="L36" i="1"/>
  <c r="H36" i="1"/>
  <c r="I36" i="1" s="1"/>
  <c r="F36" i="1"/>
  <c r="L35" i="1"/>
  <c r="I35" i="1"/>
  <c r="F35" i="1"/>
  <c r="L34" i="1"/>
  <c r="I34" i="1"/>
  <c r="F34" i="1"/>
  <c r="L33" i="1"/>
  <c r="H33" i="1"/>
  <c r="G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H28" i="1"/>
  <c r="G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K21" i="1"/>
  <c r="K96" i="1" s="1"/>
  <c r="K117" i="1" s="1"/>
  <c r="K119" i="1" s="1"/>
  <c r="J21" i="1"/>
  <c r="H21" i="1"/>
  <c r="G21" i="1"/>
  <c r="F21" i="1"/>
  <c r="L20" i="1"/>
  <c r="I20" i="1"/>
  <c r="F20" i="1"/>
  <c r="L19" i="1"/>
  <c r="I19" i="1"/>
  <c r="L18" i="1"/>
  <c r="I18" i="1"/>
  <c r="F18" i="1"/>
  <c r="L17" i="1"/>
  <c r="I17" i="1"/>
  <c r="L16" i="1"/>
  <c r="L15" i="1"/>
  <c r="I15" i="1"/>
  <c r="L14" i="1"/>
  <c r="I14" i="1"/>
  <c r="L13" i="1"/>
  <c r="I13" i="1"/>
  <c r="L12" i="1"/>
  <c r="I12" i="1"/>
  <c r="L11" i="1"/>
  <c r="I11" i="1"/>
  <c r="L10" i="1"/>
  <c r="L9" i="1"/>
  <c r="L8" i="1"/>
  <c r="I8" i="1"/>
  <c r="F8" i="1"/>
  <c r="L7" i="1"/>
  <c r="I7" i="1"/>
  <c r="F7" i="1"/>
  <c r="L80" i="1" l="1"/>
  <c r="I82" i="1"/>
  <c r="I28" i="1"/>
  <c r="L55" i="1"/>
  <c r="L78" i="1"/>
  <c r="I80" i="1"/>
  <c r="I78" i="1"/>
  <c r="I33" i="1"/>
  <c r="G96" i="1"/>
  <c r="G117" i="1" s="1"/>
  <c r="G119" i="1" s="1"/>
  <c r="H96" i="1"/>
  <c r="H117" i="1" s="1"/>
  <c r="H119" i="1" s="1"/>
  <c r="J96" i="1"/>
  <c r="J117" i="1" s="1"/>
  <c r="J119" i="1" s="1"/>
  <c r="I55" i="1"/>
  <c r="L21" i="1"/>
  <c r="I21" i="1"/>
  <c r="F80" i="1"/>
  <c r="F96" i="1" s="1"/>
  <c r="F117" i="1" s="1"/>
  <c r="F119" i="1" s="1"/>
  <c r="L117" i="1" l="1"/>
  <c r="L119" i="1" s="1"/>
  <c r="I96" i="1"/>
  <c r="I117" i="1" s="1"/>
  <c r="I119" i="1" s="1"/>
</calcChain>
</file>

<file path=xl/sharedStrings.xml><?xml version="1.0" encoding="utf-8"?>
<sst xmlns="http://schemas.openxmlformats.org/spreadsheetml/2006/main" count="167" uniqueCount="132">
  <si>
    <t>Estudiantat matriculat en estudis de màster</t>
  </si>
  <si>
    <t>CENTRES PROPIS</t>
  </si>
  <si>
    <t>Unitat Responsable</t>
  </si>
  <si>
    <t>Estudi</t>
  </si>
  <si>
    <t>2014-2015</t>
  </si>
  <si>
    <t>2015-2016</t>
  </si>
  <si>
    <t>2016-2017</t>
  </si>
  <si>
    <t>Dones</t>
  </si>
  <si>
    <t>Homes</t>
  </si>
  <si>
    <t>Total</t>
  </si>
  <si>
    <t>200 FME</t>
  </si>
  <si>
    <t>Master en Estadística i Investigació Operativa</t>
  </si>
  <si>
    <t>Master in Advanced Mathematics and Mathematical Engineering</t>
  </si>
  <si>
    <r>
      <t xml:space="preserve">205 ESEIAAT </t>
    </r>
    <r>
      <rPr>
        <vertAlign val="superscript"/>
        <sz val="10"/>
        <color rgb="FF003366"/>
        <rFont val="Arial"/>
        <family val="2"/>
      </rPr>
      <t>(*)</t>
    </r>
  </si>
  <si>
    <t>Màster en Enginyeria Aeronàutica</t>
  </si>
  <si>
    <t>Màster en Enginyeria de Sistemes Automàtics i Electrònica Industrial</t>
  </si>
  <si>
    <t>Màster en Enginyeria de Tecnologies de Materials Fibrosos</t>
  </si>
  <si>
    <t xml:space="preserve">Màster en Enginyeria d'Organització </t>
  </si>
  <si>
    <t>Màster en Enginyeria Industrial</t>
  </si>
  <si>
    <t xml:space="preserve">Màster en Enginyeria Tèxtil, Paperera i Gràfica </t>
  </si>
  <si>
    <t>210 ETSAB</t>
  </si>
  <si>
    <t>Màster en Arquitectura</t>
  </si>
  <si>
    <t>Màster en Arquitectura, Energia i Medi Ambient</t>
  </si>
  <si>
    <t>Màster en Arquitectura·BarcelonaArch (MBArch)</t>
  </si>
  <si>
    <t>Màster en Gestió i Valoració Urbana</t>
  </si>
  <si>
    <t xml:space="preserve">Màster en Paisatgisme </t>
  </si>
  <si>
    <t>Màster en Tecnologia a l'Arquitectura</t>
  </si>
  <si>
    <t>Màster en Teoria i Història de l'Arquitectura</t>
  </si>
  <si>
    <t>Màster en Teoria i Pràctica del Projecte d'Arquitectura</t>
  </si>
  <si>
    <t>Màster en Urbanisme</t>
  </si>
  <si>
    <t>230 ETSETB</t>
  </si>
  <si>
    <t>European Master in Photonics Engineering, Nanophotonics and Biophotonics</t>
  </si>
  <si>
    <t>European Master of Research on Information and Communication Technologies - MERIT</t>
  </si>
  <si>
    <t xml:space="preserve">Master en Enginyeria Electrònica </t>
  </si>
  <si>
    <t>Màster en Enginyeria Telemàtica</t>
  </si>
  <si>
    <t>Màster en Fotònica</t>
  </si>
  <si>
    <t>Master of Science in Information and Communication Technologies - MINT</t>
  </si>
  <si>
    <t>Màster Universitari en Enginyeria de Telecomunicació</t>
  </si>
  <si>
    <t>240 ETSEIB</t>
  </si>
  <si>
    <t>-</t>
  </si>
  <si>
    <t>Màster en Automàtica i Robòtica</t>
  </si>
  <si>
    <t>Màster en Cadena de Subministrament, Transport i Mobilitat</t>
  </si>
  <si>
    <t>Màster en Ciència i Enginyeria de Materials</t>
  </si>
  <si>
    <t>Màster en Enginyeria d'Automoció</t>
  </si>
  <si>
    <t>Màster en Enginyeria de l'energia</t>
  </si>
  <si>
    <t>Màster en Enginyeria Nuclear</t>
  </si>
  <si>
    <t>Màster en Logística, Transport i Mobilitat</t>
  </si>
  <si>
    <t>Màster en Polímers i Biopolímers</t>
  </si>
  <si>
    <t>Màster en Seguretat i Salut en el Treball: Prevenció de Riscos Laborals</t>
  </si>
  <si>
    <t>Màster en Sistemes Energètics Sostenibles</t>
  </si>
  <si>
    <t>250 ETSECCPB</t>
  </si>
  <si>
    <t>Erasmus Mundus en Gestió del Risc per Inundació</t>
  </si>
  <si>
    <t>European Master in Hydroinformatics and Water Management (EuroAquae)</t>
  </si>
  <si>
    <t>Màster en Anàlisi Estructural de Monuments i Construccions Històriques (SAMHC)</t>
  </si>
  <si>
    <t>Màster en Enginyeria Ambiental</t>
  </si>
  <si>
    <t>Màster en Enginyeria Civil</t>
  </si>
  <si>
    <t>Màster en Enginyeria de Camins, Canals i Ports</t>
  </si>
  <si>
    <t>Màster en Enginyeria del Terreny</t>
  </si>
  <si>
    <t>Màster en Enginyeria del Terreny i Enginyeria Sísmica</t>
  </si>
  <si>
    <t>Màster en Enginyeria Estructural i de la Construcció</t>
  </si>
  <si>
    <t>Màster en Enginyeria Geològica i de Mines</t>
  </si>
  <si>
    <t>Màster en Enginyeria i Gestió Costanera i Marítima (COMEM)</t>
  </si>
  <si>
    <t>Màster en Mètodes Numèrics en Enginyeria</t>
  </si>
  <si>
    <t>Màster en Recursos Hídrics</t>
  </si>
  <si>
    <t>Master in Computational Mechanics</t>
  </si>
  <si>
    <t>270 FIB</t>
  </si>
  <si>
    <t>European Master in Data Mining and Knowledge Management</t>
  </si>
  <si>
    <t>Formació del professorat d'educació secundària obligatòria i batxillerat, formació professional i ensenyaments d'idiomes</t>
  </si>
  <si>
    <t>Màster en Arquitectura de Computadors, Xarxes i Sistemes</t>
  </si>
  <si>
    <t>Màster en Computació</t>
  </si>
  <si>
    <t>Màster en Computació distribuÏda</t>
  </si>
  <si>
    <t>Màster en Enginyeria Informàtica</t>
  </si>
  <si>
    <t>Màster en Inovació i Reserca en Informàtica (MIRI)</t>
  </si>
  <si>
    <t>Màster en Intel·ligència Artificial</t>
  </si>
  <si>
    <t xml:space="preserve">Màster en Tecnologies de la Informació </t>
  </si>
  <si>
    <t>Màster Erasmus Mundus en Tecnologies de la Informació per a la Intel·ligència Empresarial</t>
  </si>
  <si>
    <t>280 FNB</t>
  </si>
  <si>
    <t>Màster en Enginyeria Marina</t>
  </si>
  <si>
    <t>Màster en Enginyeria Nàutica i Transport Marítim</t>
  </si>
  <si>
    <t>290 ETSAV</t>
  </si>
  <si>
    <t>Màster en Intervenció Sostenible del Medi Construït</t>
  </si>
  <si>
    <t>Ciència i enginyeria de materials</t>
  </si>
  <si>
    <t xml:space="preserve">Enginyeria química </t>
  </si>
  <si>
    <t>Erasmus Mundus Master in Advanced Materials Science and Engineering (AMASE)</t>
  </si>
  <si>
    <t>300 EETAC</t>
  </si>
  <si>
    <t>Màster en Ciència i Tecnologia Aeroespacial</t>
  </si>
  <si>
    <t>Màster en Enginyeria i Gestió de les Telecomunicacions - MASTEAM</t>
  </si>
  <si>
    <t>310 EPSEB</t>
  </si>
  <si>
    <t>Màster en Edificació</t>
  </si>
  <si>
    <t>330 EPSEM</t>
  </si>
  <si>
    <t>Màster en Enginyeria de Recursos Naturals</t>
  </si>
  <si>
    <t>Màster Universitari en Enginyeria de Mines</t>
  </si>
  <si>
    <t>340 EPSEVG</t>
  </si>
  <si>
    <t>370 EUOOT</t>
  </si>
  <si>
    <t>Màster en Optometria i Ciències de la Visió</t>
  </si>
  <si>
    <t>390 ESAB</t>
  </si>
  <si>
    <t>European Master in Agricultural, Food and Environmental Policy Analysis</t>
  </si>
  <si>
    <t>Màster en Agricultura per al Desenvolupament</t>
  </si>
  <si>
    <t>Màster en Sistemes Agrícoles Periurbans</t>
  </si>
  <si>
    <t>Màster en Tecnologies Facilitadores per a la Indústria Alimentària i de Bioprocesos</t>
  </si>
  <si>
    <t>410 ICE</t>
  </si>
  <si>
    <t xml:space="preserve">Màster universitari en Formació del Professorat d'Educació Secundària Obligatòria i Batxillerat, Formació Professional i Ensenyament d'Idiomes. Especialitat en tecnologia. </t>
  </si>
  <si>
    <t xml:space="preserve">Màster universitari en Formació del Professorat d'Educació Secundària Obligatòria i Batxillerat, Formació Professional i Ensenyament d'Idiomes. Especialitat en tecnologies industrials.  </t>
  </si>
  <si>
    <t>480 IS.UPC</t>
  </si>
  <si>
    <t>Màster en Sostenibilitat</t>
  </si>
  <si>
    <t>Màster en Tecnologia per al Desenvolupament Humà i la Cooperació</t>
  </si>
  <si>
    <t>Màster Universitari en Ciència i Tecnologia de la Sostenibilitat</t>
  </si>
  <si>
    <t>708 ETCG</t>
  </si>
  <si>
    <t>TOTAL</t>
  </si>
  <si>
    <t>801 EUNCET</t>
  </si>
  <si>
    <t>820 EUETIB</t>
  </si>
  <si>
    <t>Màster en Enginyeria en Energia</t>
  </si>
  <si>
    <t>860 EEI</t>
  </si>
  <si>
    <t>Màster en Enginyeria del Cuir</t>
  </si>
  <si>
    <t>Màster en Administració i direcció d'empreses</t>
  </si>
  <si>
    <t>802 EAE</t>
  </si>
  <si>
    <t>Centres Adscrits</t>
  </si>
  <si>
    <t>TOTAL CENTRES ADSCRITS</t>
  </si>
  <si>
    <t>TOTAL CENTRES PROPIS</t>
  </si>
  <si>
    <t>TOTAL UPC (CENTRES PROPIS I ADSCRITS)</t>
  </si>
  <si>
    <t>Dades a maig 2017</t>
  </si>
  <si>
    <t xml:space="preserve">Màster en Enginyeria Química </t>
  </si>
  <si>
    <t xml:space="preserve">European Master in Advanced Materials Science and Engineering (AMASE) </t>
  </si>
  <si>
    <t>(*) Durant el curs 2015-2016 els centres 220 ETSEIAT i 320 EET s'han fusionat creant el centre 205 ESEIAAT</t>
  </si>
  <si>
    <t>(**) Durant el curs 2016-2017 es crea el centre 295 EEBE amb titulacions del 240 ETSEIB i del 820 EUETIB</t>
  </si>
  <si>
    <r>
      <t xml:space="preserve">295 EEBE </t>
    </r>
    <r>
      <rPr>
        <vertAlign val="superscript"/>
        <sz val="10"/>
        <color rgb="FF003366"/>
        <rFont val="Arial"/>
        <family val="2"/>
      </rPr>
      <t>(**)</t>
    </r>
  </si>
  <si>
    <t>Màster en Gestió d'empreses de tecnologia i d'enginyeria / Master in Technology and Engineering Management</t>
  </si>
  <si>
    <t>Màster en Enginyeria espacial i aeronàutica / Master in Aerospace and Aeronautical Engineering</t>
  </si>
  <si>
    <t>Màster en Direcció de Marketing</t>
  </si>
  <si>
    <t>Màster en Direcció de màrqueting/Marketing Management</t>
  </si>
  <si>
    <t>Màster en Administració i direcció d'empreses/Bussiness Administration and Management</t>
  </si>
  <si>
    <t>Màster en Direcció dels Recursos Humans i del Talent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</si>
</sst>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9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theme="4" tint="-0.49998474074526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i/>
      <sz val="8"/>
      <color rgb="FF00336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E97C8"/>
        <bgColor indexed="64"/>
      </patternFill>
    </fill>
  </fills>
  <borders count="54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indexed="18"/>
      </left>
      <right/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/>
      <top style="thin">
        <color theme="4" tint="-0.24994659260841701"/>
      </top>
      <bottom style="thin">
        <color theme="0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15">
    <xf numFmtId="0" fontId="0" fillId="0" borderId="0"/>
    <xf numFmtId="0" fontId="3" fillId="3" borderId="3">
      <alignment horizontal="left" vertical="center"/>
    </xf>
    <xf numFmtId="0" fontId="4" fillId="4" borderId="3">
      <alignment horizontal="center" vertical="center" wrapText="1"/>
    </xf>
    <xf numFmtId="3" fontId="3" fillId="6" borderId="3" applyNumberFormat="0">
      <alignment vertical="center"/>
    </xf>
    <xf numFmtId="3" fontId="3" fillId="9" borderId="11" applyNumberFormat="0">
      <alignment vertical="center"/>
    </xf>
    <xf numFmtId="4" fontId="8" fillId="10" borderId="11" applyNumberFormat="0">
      <alignment vertical="center"/>
    </xf>
    <xf numFmtId="0" fontId="12" fillId="0" borderId="0"/>
    <xf numFmtId="0" fontId="1" fillId="0" borderId="0"/>
    <xf numFmtId="0" fontId="16" fillId="12" borderId="25" applyNumberFormat="0" applyFont="0" applyFill="0" applyAlignment="0" applyProtection="0"/>
    <xf numFmtId="0" fontId="16" fillId="12" borderId="27" applyNumberFormat="0" applyFont="0" applyFill="0" applyAlignment="0" applyProtection="0"/>
    <xf numFmtId="0" fontId="17" fillId="0" borderId="31" applyNumberFormat="0" applyFont="0" applyFill="0" applyAlignment="0" applyProtection="0"/>
    <xf numFmtId="4" fontId="8" fillId="14" borderId="3" applyNumberFormat="0">
      <alignment vertical="center"/>
    </xf>
    <xf numFmtId="4" fontId="8" fillId="10" borderId="3" applyNumberFormat="0">
      <alignment vertical="center"/>
    </xf>
    <xf numFmtId="0" fontId="17" fillId="0" borderId="35" applyNumberFormat="0" applyFont="0" applyFill="0" applyAlignment="0" applyProtection="0"/>
    <xf numFmtId="0" fontId="16" fillId="12" borderId="37" applyNumberFormat="0" applyFont="0" applyFill="0" applyAlignment="0" applyProtection="0"/>
  </cellStyleXfs>
  <cellXfs count="13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5" borderId="9" xfId="2" applyFont="1" applyFill="1" applyBorder="1" applyAlignment="1">
      <alignment horizontal="center" vertical="center" wrapText="1"/>
    </xf>
    <xf numFmtId="0" fontId="5" fillId="5" borderId="9" xfId="2" applyFont="1" applyFill="1" applyBorder="1">
      <alignment horizontal="center" vertical="center" wrapText="1"/>
    </xf>
    <xf numFmtId="3" fontId="6" fillId="7" borderId="9" xfId="3" applyNumberFormat="1" applyFont="1" applyFill="1" applyBorder="1">
      <alignment vertical="center"/>
    </xf>
    <xf numFmtId="164" fontId="6" fillId="7" borderId="5" xfId="3" applyNumberFormat="1" applyFont="1" applyFill="1" applyBorder="1">
      <alignment vertical="center"/>
    </xf>
    <xf numFmtId="3" fontId="6" fillId="8" borderId="9" xfId="3" applyNumberFormat="1" applyFont="1" applyFill="1" applyBorder="1">
      <alignment vertical="center"/>
    </xf>
    <xf numFmtId="164" fontId="6" fillId="8" borderId="5" xfId="4" applyNumberFormat="1" applyFont="1" applyFill="1" applyBorder="1">
      <alignment vertical="center"/>
    </xf>
    <xf numFmtId="164" fontId="6" fillId="8" borderId="5" xfId="3" applyNumberFormat="1" applyFont="1" applyFill="1" applyBorder="1">
      <alignment vertical="center"/>
    </xf>
    <xf numFmtId="3" fontId="6" fillId="7" borderId="9" xfId="4" applyNumberFormat="1" applyFont="1" applyFill="1" applyBorder="1">
      <alignment vertical="center"/>
    </xf>
    <xf numFmtId="164" fontId="6" fillId="7" borderId="5" xfId="4" applyNumberFormat="1" applyFont="1" applyFill="1" applyBorder="1">
      <alignment vertical="center"/>
    </xf>
    <xf numFmtId="3" fontId="6" fillId="7" borderId="9" xfId="4" applyNumberFormat="1" applyFont="1" applyFill="1" applyBorder="1" applyAlignment="1">
      <alignment vertical="center" wrapText="1"/>
    </xf>
    <xf numFmtId="3" fontId="6" fillId="8" borderId="9" xfId="4" applyNumberFormat="1" applyFont="1" applyFill="1" applyBorder="1">
      <alignment vertical="center"/>
    </xf>
    <xf numFmtId="0" fontId="6" fillId="8" borderId="9" xfId="3" applyNumberFormat="1" applyFont="1" applyFill="1" applyBorder="1" applyAlignment="1">
      <alignment horizontal="left" vertical="center"/>
    </xf>
    <xf numFmtId="0" fontId="6" fillId="7" borderId="9" xfId="4" applyNumberFormat="1" applyFont="1" applyFill="1" applyBorder="1" applyAlignment="1">
      <alignment horizontal="left" vertical="center" wrapText="1"/>
    </xf>
    <xf numFmtId="0" fontId="5" fillId="5" borderId="5" xfId="5" applyNumberFormat="1" applyFont="1" applyFill="1" applyBorder="1" applyAlignment="1">
      <alignment horizontal="left" vertical="center"/>
    </xf>
    <xf numFmtId="0" fontId="5" fillId="5" borderId="9" xfId="5" applyNumberFormat="1" applyFont="1" applyFill="1" applyBorder="1" applyAlignment="1">
      <alignment horizontal="left" vertical="center"/>
    </xf>
    <xf numFmtId="164" fontId="5" fillId="5" borderId="5" xfId="5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7" xfId="0" applyBorder="1"/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64" fontId="6" fillId="8" borderId="5" xfId="4" applyNumberFormat="1" applyFont="1" applyFill="1" applyBorder="1" applyAlignment="1">
      <alignment horizontal="right" vertical="center"/>
    </xf>
    <xf numFmtId="3" fontId="6" fillId="8" borderId="5" xfId="3" applyNumberFormat="1" applyFont="1" applyFill="1" applyBorder="1">
      <alignment vertical="center"/>
    </xf>
    <xf numFmtId="0" fontId="13" fillId="8" borderId="9" xfId="7" applyFont="1" applyFill="1" applyBorder="1" applyAlignment="1">
      <alignment vertical="center" wrapText="1"/>
    </xf>
    <xf numFmtId="164" fontId="13" fillId="8" borderId="9" xfId="7" applyNumberFormat="1" applyFont="1" applyFill="1" applyBorder="1" applyAlignment="1">
      <alignment horizontal="right" vertical="center"/>
    </xf>
    <xf numFmtId="164" fontId="13" fillId="8" borderId="5" xfId="7" applyNumberFormat="1" applyFont="1" applyFill="1" applyBorder="1" applyAlignment="1">
      <alignment horizontal="right" vertical="center"/>
    </xf>
    <xf numFmtId="0" fontId="13" fillId="7" borderId="9" xfId="7" applyFont="1" applyFill="1" applyBorder="1" applyAlignment="1">
      <alignment vertical="center" wrapText="1"/>
    </xf>
    <xf numFmtId="164" fontId="13" fillId="7" borderId="9" xfId="7" applyNumberFormat="1" applyFont="1" applyFill="1" applyBorder="1" applyAlignment="1">
      <alignment horizontal="right" vertical="center"/>
    </xf>
    <xf numFmtId="164" fontId="13" fillId="7" borderId="5" xfId="7" applyNumberFormat="1" applyFont="1" applyFill="1" applyBorder="1" applyAlignment="1">
      <alignment horizontal="right" vertical="center"/>
    </xf>
    <xf numFmtId="0" fontId="14" fillId="0" borderId="0" xfId="7" applyFont="1" applyAlignment="1">
      <alignment vertical="center"/>
    </xf>
    <xf numFmtId="0" fontId="14" fillId="0" borderId="0" xfId="7" applyFont="1" applyAlignment="1">
      <alignment horizontal="center" vertical="center"/>
    </xf>
    <xf numFmtId="0" fontId="14" fillId="0" borderId="17" xfId="7" applyFont="1" applyBorder="1" applyAlignment="1">
      <alignment horizontal="left" vertical="center"/>
    </xf>
    <xf numFmtId="0" fontId="14" fillId="0" borderId="17" xfId="7" applyFont="1" applyBorder="1" applyAlignment="1">
      <alignment vertical="center"/>
    </xf>
    <xf numFmtId="0" fontId="14" fillId="0" borderId="17" xfId="7" applyFont="1" applyBorder="1" applyAlignment="1">
      <alignment horizontal="center" vertical="center"/>
    </xf>
    <xf numFmtId="0" fontId="5" fillId="11" borderId="9" xfId="7" applyFont="1" applyFill="1" applyBorder="1" applyAlignment="1">
      <alignment horizontal="center" vertical="center"/>
    </xf>
    <xf numFmtId="164" fontId="5" fillId="11" borderId="9" xfId="7" applyNumberFormat="1" applyFont="1" applyFill="1" applyBorder="1" applyAlignment="1">
      <alignment horizontal="center" vertical="center"/>
    </xf>
    <xf numFmtId="0" fontId="14" fillId="0" borderId="21" xfId="7" applyFont="1" applyBorder="1" applyAlignment="1">
      <alignment vertical="center"/>
    </xf>
    <xf numFmtId="0" fontId="14" fillId="0" borderId="24" xfId="7" applyFont="1" applyBorder="1" applyAlignment="1">
      <alignment vertical="center"/>
    </xf>
    <xf numFmtId="0" fontId="14" fillId="0" borderId="0" xfId="7" applyFont="1" applyAlignment="1">
      <alignment horizontal="left" vertical="center"/>
    </xf>
    <xf numFmtId="0" fontId="6" fillId="13" borderId="26" xfId="8" applyFont="1" applyFill="1" applyBorder="1"/>
    <xf numFmtId="164" fontId="2" fillId="13" borderId="30" xfId="9" applyNumberFormat="1" applyFont="1" applyFill="1" applyBorder="1" applyAlignment="1">
      <alignment horizontal="center"/>
    </xf>
    <xf numFmtId="0" fontId="6" fillId="13" borderId="32" xfId="10" applyFont="1" applyFill="1" applyBorder="1" applyAlignment="1">
      <alignment horizontal="center"/>
    </xf>
    <xf numFmtId="0" fontId="6" fillId="13" borderId="33" xfId="8" applyFont="1" applyFill="1" applyBorder="1"/>
    <xf numFmtId="164" fontId="5" fillId="15" borderId="9" xfId="12" applyNumberFormat="1" applyFont="1" applyFill="1" applyBorder="1" applyAlignment="1">
      <alignment horizontal="center" vertical="center"/>
    </xf>
    <xf numFmtId="0" fontId="6" fillId="13" borderId="34" xfId="10" applyFont="1" applyFill="1" applyBorder="1" applyAlignment="1">
      <alignment horizontal="center"/>
    </xf>
    <xf numFmtId="0" fontId="6" fillId="0" borderId="33" xfId="8" applyFont="1" applyFill="1" applyBorder="1"/>
    <xf numFmtId="164" fontId="5" fillId="5" borderId="9" xfId="12" applyNumberFormat="1" applyFont="1" applyFill="1" applyBorder="1" applyAlignment="1">
      <alignment horizontal="center" vertical="center"/>
    </xf>
    <xf numFmtId="0" fontId="6" fillId="13" borderId="36" xfId="13" applyFont="1" applyFill="1" applyBorder="1"/>
    <xf numFmtId="0" fontId="2" fillId="13" borderId="40" xfId="14" applyFont="1" applyFill="1" applyBorder="1" applyAlignment="1">
      <alignment horizontal="center"/>
    </xf>
    <xf numFmtId="0" fontId="6" fillId="13" borderId="41" xfId="10" applyFont="1" applyFill="1" applyBorder="1" applyAlignment="1">
      <alignment horizontal="center"/>
    </xf>
    <xf numFmtId="164" fontId="5" fillId="0" borderId="9" xfId="5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9" fillId="0" borderId="43" xfId="5" applyNumberFormat="1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horizontal="left"/>
    </xf>
    <xf numFmtId="0" fontId="14" fillId="0" borderId="44" xfId="7" applyFont="1" applyBorder="1" applyAlignment="1">
      <alignment vertical="center"/>
    </xf>
    <xf numFmtId="0" fontId="15" fillId="0" borderId="44" xfId="7" applyFont="1" applyBorder="1" applyAlignment="1">
      <alignment horizontal="left" vertical="center"/>
    </xf>
    <xf numFmtId="0" fontId="14" fillId="0" borderId="44" xfId="7" applyFont="1" applyBorder="1" applyAlignment="1">
      <alignment horizontal="center" vertical="center"/>
    </xf>
    <xf numFmtId="0" fontId="13" fillId="8" borderId="23" xfId="7" applyFont="1" applyFill="1" applyBorder="1" applyAlignment="1">
      <alignment horizontal="left" vertical="center"/>
    </xf>
    <xf numFmtId="0" fontId="13" fillId="7" borderId="7" xfId="7" applyFont="1" applyFill="1" applyBorder="1" applyAlignment="1">
      <alignment horizontal="left" vertical="center"/>
    </xf>
    <xf numFmtId="0" fontId="14" fillId="0" borderId="47" xfId="7" applyFont="1" applyBorder="1" applyAlignment="1">
      <alignment vertical="center"/>
    </xf>
    <xf numFmtId="0" fontId="14" fillId="0" borderId="48" xfId="7" applyFont="1" applyBorder="1" applyAlignment="1">
      <alignment vertical="center"/>
    </xf>
    <xf numFmtId="0" fontId="14" fillId="0" borderId="49" xfId="7" applyFont="1" applyBorder="1" applyAlignment="1">
      <alignment vertical="center"/>
    </xf>
    <xf numFmtId="0" fontId="14" fillId="0" borderId="50" xfId="7" applyFont="1" applyBorder="1" applyAlignment="1">
      <alignment vertical="center"/>
    </xf>
    <xf numFmtId="0" fontId="5" fillId="11" borderId="5" xfId="7" applyFont="1" applyFill="1" applyBorder="1" applyAlignment="1">
      <alignment horizontal="center" vertical="center"/>
    </xf>
    <xf numFmtId="164" fontId="5" fillId="11" borderId="5" xfId="7" applyNumberFormat="1" applyFont="1" applyFill="1" applyBorder="1" applyAlignment="1">
      <alignment horizontal="center" vertical="center"/>
    </xf>
    <xf numFmtId="0" fontId="14" fillId="0" borderId="51" xfId="7" applyFont="1" applyBorder="1" applyAlignment="1">
      <alignment vertical="center"/>
    </xf>
    <xf numFmtId="0" fontId="14" fillId="0" borderId="52" xfId="7" applyFont="1" applyBorder="1" applyAlignment="1">
      <alignment vertical="center"/>
    </xf>
    <xf numFmtId="0" fontId="14" fillId="0" borderId="53" xfId="7" applyFont="1" applyBorder="1" applyAlignment="1">
      <alignment vertical="center"/>
    </xf>
    <xf numFmtId="0" fontId="0" fillId="0" borderId="44" xfId="0" applyFill="1" applyBorder="1"/>
    <xf numFmtId="164" fontId="6" fillId="7" borderId="5" xfId="4" applyNumberFormat="1" applyFont="1" applyFill="1" applyBorder="1" applyAlignment="1">
      <alignment horizontal="right" vertical="center"/>
    </xf>
    <xf numFmtId="164" fontId="6" fillId="8" borderId="5" xfId="3" applyNumberFormat="1" applyFont="1" applyFill="1" applyBorder="1" applyAlignment="1">
      <alignment horizontal="right" vertical="center"/>
    </xf>
    <xf numFmtId="0" fontId="5" fillId="5" borderId="5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2" fillId="3" borderId="12" xfId="1" applyFont="1" applyBorder="1" applyAlignment="1">
      <alignment horizontal="left" vertical="center"/>
    </xf>
    <xf numFmtId="0" fontId="2" fillId="3" borderId="13" xfId="1" applyFont="1" applyBorder="1" applyAlignment="1">
      <alignment horizontal="left" vertical="center"/>
    </xf>
    <xf numFmtId="0" fontId="5" fillId="5" borderId="4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6" fillId="7" borderId="10" xfId="3" applyNumberFormat="1" applyFont="1" applyFill="1" applyBorder="1" applyAlignment="1">
      <alignment horizontal="left" vertical="center"/>
    </xf>
    <xf numFmtId="0" fontId="6" fillId="7" borderId="8" xfId="3" applyNumberFormat="1" applyFont="1" applyFill="1" applyBorder="1" applyAlignment="1">
      <alignment horizontal="left" vertical="center"/>
    </xf>
    <xf numFmtId="0" fontId="6" fillId="8" borderId="10" xfId="3" applyNumberFormat="1" applyFont="1" applyFill="1" applyBorder="1" applyAlignment="1">
      <alignment horizontal="left" vertical="center"/>
    </xf>
    <xf numFmtId="0" fontId="6" fillId="8" borderId="4" xfId="3" applyNumberFormat="1" applyFont="1" applyFill="1" applyBorder="1" applyAlignment="1">
      <alignment horizontal="left" vertical="center"/>
    </xf>
    <xf numFmtId="0" fontId="6" fillId="8" borderId="8" xfId="3" applyNumberFormat="1" applyFont="1" applyFill="1" applyBorder="1" applyAlignment="1">
      <alignment horizontal="left" vertical="center"/>
    </xf>
    <xf numFmtId="0" fontId="6" fillId="7" borderId="10" xfId="4" applyNumberFormat="1" applyFont="1" applyFill="1" applyBorder="1" applyAlignment="1">
      <alignment horizontal="left" vertical="center" wrapText="1"/>
    </xf>
    <xf numFmtId="0" fontId="6" fillId="7" borderId="4" xfId="4" applyNumberFormat="1" applyFont="1" applyFill="1" applyBorder="1" applyAlignment="1">
      <alignment horizontal="left" vertical="center" wrapText="1"/>
    </xf>
    <xf numFmtId="0" fontId="6" fillId="7" borderId="8" xfId="4" applyNumberFormat="1" applyFont="1" applyFill="1" applyBorder="1" applyAlignment="1">
      <alignment horizontal="left" vertical="center" wrapText="1"/>
    </xf>
    <xf numFmtId="0" fontId="6" fillId="8" borderId="10" xfId="4" applyNumberFormat="1" applyFont="1" applyFill="1" applyBorder="1" applyAlignment="1">
      <alignment horizontal="left" vertical="center" wrapText="1"/>
    </xf>
    <xf numFmtId="0" fontId="6" fillId="8" borderId="8" xfId="4" applyNumberFormat="1" applyFont="1" applyFill="1" applyBorder="1" applyAlignment="1">
      <alignment horizontal="left" vertical="center" wrapText="1"/>
    </xf>
    <xf numFmtId="0" fontId="6" fillId="8" borderId="4" xfId="4" applyNumberFormat="1" applyFont="1" applyFill="1" applyBorder="1" applyAlignment="1">
      <alignment horizontal="left" vertical="center" wrapText="1"/>
    </xf>
    <xf numFmtId="0" fontId="5" fillId="11" borderId="14" xfId="7" applyFont="1" applyFill="1" applyBorder="1" applyAlignment="1">
      <alignment horizontal="center" vertical="center"/>
    </xf>
    <xf numFmtId="0" fontId="5" fillId="11" borderId="15" xfId="7" applyFont="1" applyFill="1" applyBorder="1" applyAlignment="1">
      <alignment horizontal="center" vertical="center"/>
    </xf>
    <xf numFmtId="0" fontId="13" fillId="7" borderId="45" xfId="7" applyFont="1" applyFill="1" applyBorder="1" applyAlignment="1">
      <alignment horizontal="left" vertical="center"/>
    </xf>
    <xf numFmtId="0" fontId="13" fillId="7" borderId="46" xfId="7" applyFont="1" applyFill="1" applyBorder="1" applyAlignment="1">
      <alignment horizontal="left" vertical="center"/>
    </xf>
    <xf numFmtId="0" fontId="13" fillId="7" borderId="23" xfId="7" applyFont="1" applyFill="1" applyBorder="1" applyAlignment="1">
      <alignment horizontal="left" vertical="center"/>
    </xf>
    <xf numFmtId="0" fontId="5" fillId="11" borderId="45" xfId="7" applyFont="1" applyFill="1" applyBorder="1" applyAlignment="1">
      <alignment horizontal="center" vertical="center" wrapText="1"/>
    </xf>
    <xf numFmtId="0" fontId="5" fillId="11" borderId="23" xfId="7" applyFont="1" applyFill="1" applyBorder="1" applyAlignment="1">
      <alignment horizontal="center" vertical="center" wrapText="1"/>
    </xf>
    <xf numFmtId="0" fontId="5" fillId="11" borderId="10" xfId="7" applyFont="1" applyFill="1" applyBorder="1" applyAlignment="1">
      <alignment horizontal="center" vertical="center"/>
    </xf>
    <xf numFmtId="0" fontId="5" fillId="11" borderId="8" xfId="7" applyFont="1" applyFill="1" applyBorder="1" applyAlignment="1">
      <alignment horizontal="center" vertical="center"/>
    </xf>
    <xf numFmtId="0" fontId="10" fillId="0" borderId="42" xfId="5" applyNumberFormat="1" applyFont="1" applyFill="1" applyBorder="1" applyAlignment="1">
      <alignment horizontal="left" vertical="center"/>
    </xf>
    <xf numFmtId="0" fontId="10" fillId="0" borderId="24" xfId="5" applyNumberFormat="1" applyFont="1" applyFill="1" applyBorder="1" applyAlignment="1">
      <alignment horizontal="left" vertical="center"/>
    </xf>
    <xf numFmtId="0" fontId="9" fillId="0" borderId="43" xfId="5" applyNumberFormat="1" applyFont="1" applyFill="1" applyBorder="1" applyAlignment="1">
      <alignment horizontal="left" vertical="center" wrapText="1"/>
    </xf>
    <xf numFmtId="0" fontId="18" fillId="13" borderId="38" xfId="14" applyFont="1" applyFill="1" applyBorder="1" applyAlignment="1">
      <alignment horizontal="left"/>
    </xf>
    <xf numFmtId="0" fontId="18" fillId="13" borderId="39" xfId="14" applyFont="1" applyFill="1" applyBorder="1" applyAlignment="1">
      <alignment horizontal="left"/>
    </xf>
    <xf numFmtId="0" fontId="10" fillId="0" borderId="5" xfId="5" applyNumberFormat="1" applyFont="1" applyFill="1" applyBorder="1" applyAlignment="1">
      <alignment horizontal="left" vertical="center"/>
    </xf>
    <xf numFmtId="0" fontId="10" fillId="0" borderId="6" xfId="5" applyNumberFormat="1" applyFont="1" applyFill="1" applyBorder="1" applyAlignment="1">
      <alignment horizontal="left" vertical="center"/>
    </xf>
    <xf numFmtId="0" fontId="10" fillId="0" borderId="7" xfId="5" applyNumberFormat="1" applyFont="1" applyFill="1" applyBorder="1" applyAlignment="1">
      <alignment horizontal="left" vertical="center"/>
    </xf>
    <xf numFmtId="0" fontId="5" fillId="11" borderId="7" xfId="7" applyFont="1" applyFill="1" applyBorder="1" applyAlignment="1">
      <alignment horizontal="left" vertical="center"/>
    </xf>
    <xf numFmtId="0" fontId="5" fillId="11" borderId="9" xfId="7" applyFont="1" applyFill="1" applyBorder="1" applyAlignment="1">
      <alignment horizontal="left" vertical="center"/>
    </xf>
    <xf numFmtId="0" fontId="2" fillId="13" borderId="28" xfId="9" applyFont="1" applyFill="1" applyBorder="1" applyAlignment="1">
      <alignment horizontal="center"/>
    </xf>
    <xf numFmtId="0" fontId="2" fillId="13" borderId="29" xfId="9" applyFont="1" applyFill="1" applyBorder="1" applyAlignment="1">
      <alignment horizontal="center"/>
    </xf>
    <xf numFmtId="0" fontId="5" fillId="15" borderId="9" xfId="11" applyNumberFormat="1" applyFont="1" applyFill="1" applyBorder="1">
      <alignment vertical="center"/>
    </xf>
    <xf numFmtId="0" fontId="5" fillId="5" borderId="9" xfId="12" applyNumberFormat="1" applyFont="1" applyFill="1" applyBorder="1">
      <alignment vertical="center"/>
    </xf>
    <xf numFmtId="0" fontId="5" fillId="11" borderId="23" xfId="7" applyFont="1" applyFill="1" applyBorder="1" applyAlignment="1">
      <alignment horizontal="center" vertical="center"/>
    </xf>
    <xf numFmtId="0" fontId="13" fillId="8" borderId="10" xfId="7" applyFont="1" applyFill="1" applyBorder="1" applyAlignment="1">
      <alignment horizontal="left" vertical="center"/>
    </xf>
    <xf numFmtId="0" fontId="13" fillId="8" borderId="8" xfId="7" applyFont="1" applyFill="1" applyBorder="1" applyAlignment="1">
      <alignment horizontal="left" vertical="center"/>
    </xf>
    <xf numFmtId="164" fontId="6" fillId="7" borderId="10" xfId="4" applyNumberFormat="1" applyFont="1" applyFill="1" applyBorder="1" applyAlignment="1">
      <alignment horizontal="right" vertical="center"/>
    </xf>
    <xf numFmtId="164" fontId="6" fillId="7" borderId="8" xfId="4" applyNumberFormat="1" applyFont="1" applyFill="1" applyBorder="1" applyAlignment="1">
      <alignment horizontal="right" vertical="center"/>
    </xf>
    <xf numFmtId="0" fontId="11" fillId="0" borderId="19" xfId="6" applyFont="1" applyFill="1" applyBorder="1" applyAlignment="1">
      <alignment wrapText="1"/>
    </xf>
    <xf numFmtId="0" fontId="0" fillId="0" borderId="0" xfId="0" applyBorder="1"/>
    <xf numFmtId="0" fontId="0" fillId="0" borderId="19" xfId="0" applyBorder="1" applyAlignment="1">
      <alignment wrapText="1"/>
    </xf>
  </cellXfs>
  <cellStyles count="15">
    <cellStyle name="BordeEsqDS" xfId="10"/>
    <cellStyle name="BordeEsqII" xfId="13"/>
    <cellStyle name="BordeTablaInf" xfId="14"/>
    <cellStyle name="BordeTablaIzq" xfId="8"/>
    <cellStyle name="BordeTablaSup" xfId="9"/>
    <cellStyle name="fColor1 2" xfId="4"/>
    <cellStyle name="fColor2" xfId="3"/>
    <cellStyle name="fSubTitulo" xfId="1"/>
    <cellStyle name="fTitulo" xfId="2"/>
    <cellStyle name="fTotal1" xfId="11"/>
    <cellStyle name="fTotal2" xfId="12"/>
    <cellStyle name="fTotal3" xfId="5"/>
    <cellStyle name="Normal" xfId="0" builtinId="0"/>
    <cellStyle name="Normal 2" xfId="7"/>
    <cellStyle name="Normal_1_3_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GridLines="0" tabSelected="1" workbookViewId="0">
      <selection activeCell="B2" sqref="B2"/>
    </sheetView>
  </sheetViews>
  <sheetFormatPr defaultRowHeight="13.2" x14ac:dyDescent="0.25"/>
  <cols>
    <col min="1" max="1" width="0.88671875" customWidth="1"/>
    <col min="2" max="2" width="15.21875" style="4" customWidth="1"/>
    <col min="3" max="3" width="91.33203125" customWidth="1"/>
    <col min="4" max="12" width="8.5546875" customWidth="1"/>
    <col min="13" max="13" width="0.6640625" customWidth="1"/>
    <col min="14" max="14" width="0.44140625" customWidth="1"/>
    <col min="15" max="15" width="5.33203125" customWidth="1"/>
    <col min="16" max="16" width="18.77734375" customWidth="1"/>
    <col min="17" max="18" width="5.21875" customWidth="1"/>
  </cols>
  <sheetData>
    <row r="1" spans="1:13" ht="14.4" thickTop="1" thickBot="1" x14ac:dyDescent="0.3">
      <c r="A1" s="3"/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4" thickTop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8" thickTop="1" x14ac:dyDescent="0.25">
      <c r="A3" s="3"/>
      <c r="B3" s="83" t="s">
        <v>1</v>
      </c>
      <c r="C3" s="8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.6" customHeight="1" x14ac:dyDescent="0.25">
      <c r="A4" s="21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5" customHeight="1" x14ac:dyDescent="0.25">
      <c r="A5" s="26"/>
      <c r="B5" s="85" t="s">
        <v>2</v>
      </c>
      <c r="C5" s="85" t="s">
        <v>3</v>
      </c>
      <c r="D5" s="81" t="s">
        <v>4</v>
      </c>
      <c r="E5" s="82"/>
      <c r="F5" s="87"/>
      <c r="G5" s="81" t="s">
        <v>5</v>
      </c>
      <c r="H5" s="82"/>
      <c r="I5" s="87"/>
      <c r="J5" s="81" t="s">
        <v>6</v>
      </c>
      <c r="K5" s="82"/>
      <c r="L5" s="82"/>
      <c r="M5" s="27"/>
    </row>
    <row r="6" spans="1:13" ht="16.8" customHeight="1" x14ac:dyDescent="0.25">
      <c r="A6" s="26"/>
      <c r="B6" s="86"/>
      <c r="C6" s="86"/>
      <c r="D6" s="5" t="s">
        <v>7</v>
      </c>
      <c r="E6" s="5" t="s">
        <v>8</v>
      </c>
      <c r="F6" s="6" t="s">
        <v>9</v>
      </c>
      <c r="G6" s="5" t="s">
        <v>7</v>
      </c>
      <c r="H6" s="5" t="s">
        <v>8</v>
      </c>
      <c r="I6" s="6" t="s">
        <v>9</v>
      </c>
      <c r="J6" s="5" t="s">
        <v>7</v>
      </c>
      <c r="K6" s="5" t="s">
        <v>8</v>
      </c>
      <c r="L6" s="6" t="s">
        <v>9</v>
      </c>
      <c r="M6" s="27"/>
    </row>
    <row r="7" spans="1:13" ht="19.2" customHeight="1" x14ac:dyDescent="0.25">
      <c r="A7" s="26"/>
      <c r="B7" s="88" t="s">
        <v>10</v>
      </c>
      <c r="C7" s="7" t="s">
        <v>11</v>
      </c>
      <c r="D7" s="8">
        <v>56</v>
      </c>
      <c r="E7" s="8">
        <v>53</v>
      </c>
      <c r="F7" s="8">
        <f>+D7+E7</f>
        <v>109</v>
      </c>
      <c r="G7" s="8">
        <v>42</v>
      </c>
      <c r="H7" s="8">
        <v>45</v>
      </c>
      <c r="I7" s="8">
        <f>+G7+H7</f>
        <v>87</v>
      </c>
      <c r="J7" s="8">
        <v>40</v>
      </c>
      <c r="K7" s="8">
        <v>52</v>
      </c>
      <c r="L7" s="8">
        <f t="shared" ref="L7:L38" si="0">+J7+K7</f>
        <v>92</v>
      </c>
      <c r="M7" s="27"/>
    </row>
    <row r="8" spans="1:13" ht="19.2" customHeight="1" x14ac:dyDescent="0.25">
      <c r="A8" s="26"/>
      <c r="B8" s="89"/>
      <c r="C8" s="7" t="s">
        <v>12</v>
      </c>
      <c r="D8" s="8">
        <v>10</v>
      </c>
      <c r="E8" s="8">
        <v>16</v>
      </c>
      <c r="F8" s="8">
        <f>+D8+E8</f>
        <v>26</v>
      </c>
      <c r="G8" s="8">
        <v>8</v>
      </c>
      <c r="H8" s="8">
        <v>33</v>
      </c>
      <c r="I8" s="8">
        <f>+G8+H8</f>
        <v>41</v>
      </c>
      <c r="J8" s="8">
        <v>8</v>
      </c>
      <c r="K8" s="8">
        <v>39</v>
      </c>
      <c r="L8" s="8">
        <f t="shared" si="0"/>
        <v>47</v>
      </c>
      <c r="M8" s="27"/>
    </row>
    <row r="9" spans="1:13" ht="19.2" customHeight="1" x14ac:dyDescent="0.25">
      <c r="A9" s="26"/>
      <c r="B9" s="90" t="s">
        <v>13</v>
      </c>
      <c r="C9" s="9" t="s">
        <v>127</v>
      </c>
      <c r="D9" s="10">
        <v>0</v>
      </c>
      <c r="E9" s="10">
        <v>0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6</v>
      </c>
      <c r="L9" s="11">
        <f t="shared" si="0"/>
        <v>6</v>
      </c>
      <c r="M9" s="27"/>
    </row>
    <row r="10" spans="1:13" ht="19.2" customHeight="1" x14ac:dyDescent="0.25">
      <c r="A10" s="26"/>
      <c r="B10" s="91"/>
      <c r="C10" s="9" t="s">
        <v>126</v>
      </c>
      <c r="D10" s="10">
        <v>0</v>
      </c>
      <c r="E10" s="10">
        <v>0</v>
      </c>
      <c r="F10" s="10">
        <v>0</v>
      </c>
      <c r="G10" s="11">
        <v>0</v>
      </c>
      <c r="H10" s="11">
        <v>0</v>
      </c>
      <c r="I10" s="11">
        <v>0</v>
      </c>
      <c r="J10" s="11">
        <v>9</v>
      </c>
      <c r="K10" s="11">
        <v>10</v>
      </c>
      <c r="L10" s="11">
        <f t="shared" si="0"/>
        <v>19</v>
      </c>
      <c r="M10" s="27"/>
    </row>
    <row r="11" spans="1:13" ht="19.2" customHeight="1" x14ac:dyDescent="0.25">
      <c r="A11" s="26"/>
      <c r="B11" s="91"/>
      <c r="C11" s="9" t="s">
        <v>14</v>
      </c>
      <c r="D11" s="10">
        <v>10</v>
      </c>
      <c r="E11" s="10">
        <v>34</v>
      </c>
      <c r="F11" s="10">
        <f>+D11+E11</f>
        <v>44</v>
      </c>
      <c r="G11" s="11">
        <v>19</v>
      </c>
      <c r="H11" s="11">
        <v>107</v>
      </c>
      <c r="I11" s="11">
        <f>+G11+H11</f>
        <v>126</v>
      </c>
      <c r="J11" s="11">
        <v>25</v>
      </c>
      <c r="K11" s="11">
        <v>150</v>
      </c>
      <c r="L11" s="11">
        <f t="shared" si="0"/>
        <v>175</v>
      </c>
      <c r="M11" s="27"/>
    </row>
    <row r="12" spans="1:13" ht="19.2" customHeight="1" x14ac:dyDescent="0.25">
      <c r="A12" s="26"/>
      <c r="B12" s="91"/>
      <c r="C12" s="9" t="s">
        <v>15</v>
      </c>
      <c r="D12" s="10">
        <v>5</v>
      </c>
      <c r="E12" s="10">
        <v>57</v>
      </c>
      <c r="F12" s="10">
        <f>+D12+E12</f>
        <v>62</v>
      </c>
      <c r="G12" s="11">
        <v>6</v>
      </c>
      <c r="H12" s="11">
        <v>58</v>
      </c>
      <c r="I12" s="11">
        <f>+G12+H12</f>
        <v>64</v>
      </c>
      <c r="J12" s="11">
        <v>10</v>
      </c>
      <c r="K12" s="11">
        <v>67</v>
      </c>
      <c r="L12" s="11">
        <f t="shared" si="0"/>
        <v>77</v>
      </c>
      <c r="M12" s="27"/>
    </row>
    <row r="13" spans="1:13" ht="19.2" customHeight="1" x14ac:dyDescent="0.25">
      <c r="A13" s="26"/>
      <c r="B13" s="91"/>
      <c r="C13" s="9" t="s">
        <v>16</v>
      </c>
      <c r="D13" s="31">
        <v>6</v>
      </c>
      <c r="E13" s="31">
        <v>6</v>
      </c>
      <c r="F13" s="31">
        <f>+D13+E13</f>
        <v>12</v>
      </c>
      <c r="G13" s="11">
        <v>8</v>
      </c>
      <c r="H13" s="11">
        <v>6</v>
      </c>
      <c r="I13" s="11">
        <f>+G13+H13</f>
        <v>14</v>
      </c>
      <c r="J13" s="11">
        <v>5</v>
      </c>
      <c r="K13" s="11">
        <v>3</v>
      </c>
      <c r="L13" s="11">
        <f t="shared" si="0"/>
        <v>8</v>
      </c>
      <c r="M13" s="27"/>
    </row>
    <row r="14" spans="1:13" ht="19.2" customHeight="1" x14ac:dyDescent="0.25">
      <c r="A14" s="26"/>
      <c r="B14" s="91"/>
      <c r="C14" s="9" t="s">
        <v>17</v>
      </c>
      <c r="D14" s="10">
        <v>47</v>
      </c>
      <c r="E14" s="10">
        <v>116</v>
      </c>
      <c r="F14" s="10">
        <f>+D14+E14</f>
        <v>163</v>
      </c>
      <c r="G14" s="11">
        <v>56</v>
      </c>
      <c r="H14" s="11">
        <v>130</v>
      </c>
      <c r="I14" s="11">
        <f>+G14+H14</f>
        <v>186</v>
      </c>
      <c r="J14" s="11">
        <v>53</v>
      </c>
      <c r="K14" s="11">
        <v>135</v>
      </c>
      <c r="L14" s="11">
        <f t="shared" si="0"/>
        <v>188</v>
      </c>
      <c r="M14" s="27"/>
    </row>
    <row r="15" spans="1:13" ht="19.2" customHeight="1" x14ac:dyDescent="0.25">
      <c r="A15" s="26"/>
      <c r="B15" s="91"/>
      <c r="C15" s="9" t="s">
        <v>18</v>
      </c>
      <c r="D15" s="10">
        <v>21</v>
      </c>
      <c r="E15" s="10">
        <v>96</v>
      </c>
      <c r="F15" s="10">
        <f t="shared" ref="F15" si="1">+D15+E15</f>
        <v>117</v>
      </c>
      <c r="G15" s="11">
        <v>43</v>
      </c>
      <c r="H15" s="11">
        <v>183</v>
      </c>
      <c r="I15" s="11">
        <f>+G15+H15</f>
        <v>226</v>
      </c>
      <c r="J15" s="11">
        <v>56</v>
      </c>
      <c r="K15" s="11">
        <v>273</v>
      </c>
      <c r="L15" s="11">
        <f t="shared" si="0"/>
        <v>329</v>
      </c>
      <c r="M15" s="27"/>
    </row>
    <row r="16" spans="1:13" ht="19.2" customHeight="1" x14ac:dyDescent="0.25">
      <c r="A16" s="26"/>
      <c r="B16" s="92"/>
      <c r="C16" s="9" t="s">
        <v>19</v>
      </c>
      <c r="D16" s="11">
        <v>0</v>
      </c>
      <c r="E16" s="31">
        <v>1</v>
      </c>
      <c r="F16" s="31">
        <f>+D16+E16</f>
        <v>1</v>
      </c>
      <c r="G16" s="11">
        <v>0</v>
      </c>
      <c r="H16" s="11">
        <v>0</v>
      </c>
      <c r="I16" s="11">
        <v>0</v>
      </c>
      <c r="J16" s="11">
        <v>5</v>
      </c>
      <c r="K16" s="11">
        <v>3</v>
      </c>
      <c r="L16" s="11">
        <f t="shared" si="0"/>
        <v>8</v>
      </c>
      <c r="M16" s="27"/>
    </row>
    <row r="17" spans="1:13" ht="19.2" customHeight="1" x14ac:dyDescent="0.25">
      <c r="A17" s="26"/>
      <c r="B17" s="93" t="s">
        <v>20</v>
      </c>
      <c r="C17" s="12" t="s">
        <v>21</v>
      </c>
      <c r="D17" s="13">
        <v>0</v>
      </c>
      <c r="E17" s="13">
        <v>0</v>
      </c>
      <c r="F17" s="13">
        <v>0</v>
      </c>
      <c r="G17" s="13">
        <v>27</v>
      </c>
      <c r="H17" s="13">
        <v>17</v>
      </c>
      <c r="I17" s="13">
        <f t="shared" ref="I17:I37" si="2">+G17+H17</f>
        <v>44</v>
      </c>
      <c r="J17" s="13">
        <v>32</v>
      </c>
      <c r="K17" s="13">
        <v>20</v>
      </c>
      <c r="L17" s="13">
        <f t="shared" si="0"/>
        <v>52</v>
      </c>
      <c r="M17" s="27"/>
    </row>
    <row r="18" spans="1:13" ht="19.2" customHeight="1" x14ac:dyDescent="0.25">
      <c r="A18" s="26"/>
      <c r="B18" s="94"/>
      <c r="C18" s="12" t="s">
        <v>22</v>
      </c>
      <c r="D18" s="13">
        <v>16</v>
      </c>
      <c r="E18" s="13">
        <v>16</v>
      </c>
      <c r="F18" s="13">
        <f>+D18+E18</f>
        <v>32</v>
      </c>
      <c r="G18" s="13">
        <v>0</v>
      </c>
      <c r="H18" s="13">
        <v>0</v>
      </c>
      <c r="I18" s="13">
        <f t="shared" si="2"/>
        <v>0</v>
      </c>
      <c r="J18" s="13">
        <v>0</v>
      </c>
      <c r="K18" s="13">
        <v>0</v>
      </c>
      <c r="L18" s="13">
        <f t="shared" si="0"/>
        <v>0</v>
      </c>
      <c r="M18" s="27"/>
    </row>
    <row r="19" spans="1:13" ht="19.2" customHeight="1" x14ac:dyDescent="0.25">
      <c r="A19" s="26"/>
      <c r="B19" s="94"/>
      <c r="C19" s="12" t="s">
        <v>23</v>
      </c>
      <c r="D19" s="13">
        <v>0</v>
      </c>
      <c r="E19" s="13">
        <v>0</v>
      </c>
      <c r="F19" s="13">
        <v>0</v>
      </c>
      <c r="G19" s="13">
        <v>64</v>
      </c>
      <c r="H19" s="13">
        <v>55</v>
      </c>
      <c r="I19" s="13">
        <f t="shared" si="2"/>
        <v>119</v>
      </c>
      <c r="J19" s="13">
        <v>98</v>
      </c>
      <c r="K19" s="13">
        <v>107</v>
      </c>
      <c r="L19" s="13">
        <f t="shared" si="0"/>
        <v>205</v>
      </c>
      <c r="M19" s="27"/>
    </row>
    <row r="20" spans="1:13" ht="19.2" customHeight="1" x14ac:dyDescent="0.25">
      <c r="A20" s="26"/>
      <c r="B20" s="94"/>
      <c r="C20" s="12" t="s">
        <v>24</v>
      </c>
      <c r="D20" s="13">
        <v>17</v>
      </c>
      <c r="E20" s="13">
        <v>14</v>
      </c>
      <c r="F20" s="13">
        <f t="shared" ref="F20:F32" si="3">+D20+E20</f>
        <v>31</v>
      </c>
      <c r="G20" s="13">
        <v>5</v>
      </c>
      <c r="H20" s="13">
        <v>3</v>
      </c>
      <c r="I20" s="13">
        <f t="shared" si="2"/>
        <v>8</v>
      </c>
      <c r="J20" s="13">
        <v>0</v>
      </c>
      <c r="K20" s="13">
        <v>0</v>
      </c>
      <c r="L20" s="13">
        <f t="shared" si="0"/>
        <v>0</v>
      </c>
      <c r="M20" s="27"/>
    </row>
    <row r="21" spans="1:13" ht="19.2" customHeight="1" x14ac:dyDescent="0.25">
      <c r="A21" s="26"/>
      <c r="B21" s="94"/>
      <c r="C21" s="12" t="s">
        <v>25</v>
      </c>
      <c r="D21" s="13">
        <v>33</v>
      </c>
      <c r="E21" s="13">
        <v>11</v>
      </c>
      <c r="F21" s="13">
        <f t="shared" si="3"/>
        <v>44</v>
      </c>
      <c r="G21" s="13">
        <f>11+18</f>
        <v>29</v>
      </c>
      <c r="H21" s="13">
        <f>4+4</f>
        <v>8</v>
      </c>
      <c r="I21" s="13">
        <f t="shared" si="2"/>
        <v>37</v>
      </c>
      <c r="J21" s="13">
        <f>9+26</f>
        <v>35</v>
      </c>
      <c r="K21" s="13">
        <f>14</f>
        <v>14</v>
      </c>
      <c r="L21" s="13">
        <f t="shared" si="0"/>
        <v>49</v>
      </c>
      <c r="M21" s="27"/>
    </row>
    <row r="22" spans="1:13" ht="19.2" customHeight="1" x14ac:dyDescent="0.25">
      <c r="A22" s="26"/>
      <c r="B22" s="94"/>
      <c r="C22" s="12" t="s">
        <v>26</v>
      </c>
      <c r="D22" s="13">
        <v>61</v>
      </c>
      <c r="E22" s="13">
        <v>57</v>
      </c>
      <c r="F22" s="13">
        <f t="shared" si="3"/>
        <v>118</v>
      </c>
      <c r="G22" s="13">
        <v>28</v>
      </c>
      <c r="H22" s="13">
        <v>26</v>
      </c>
      <c r="I22" s="13">
        <f t="shared" si="2"/>
        <v>54</v>
      </c>
      <c r="J22" s="13">
        <v>11</v>
      </c>
      <c r="K22" s="13">
        <v>10</v>
      </c>
      <c r="L22" s="13">
        <f t="shared" si="0"/>
        <v>21</v>
      </c>
      <c r="M22" s="27"/>
    </row>
    <row r="23" spans="1:13" ht="19.2" customHeight="1" x14ac:dyDescent="0.25">
      <c r="A23" s="26"/>
      <c r="B23" s="94"/>
      <c r="C23" s="12" t="s">
        <v>27</v>
      </c>
      <c r="D23" s="13">
        <v>10</v>
      </c>
      <c r="E23" s="13">
        <v>10</v>
      </c>
      <c r="F23" s="13">
        <f t="shared" si="3"/>
        <v>20</v>
      </c>
      <c r="G23" s="13">
        <v>5</v>
      </c>
      <c r="H23" s="13">
        <v>4</v>
      </c>
      <c r="I23" s="13">
        <f t="shared" si="2"/>
        <v>9</v>
      </c>
      <c r="J23" s="13">
        <v>0</v>
      </c>
      <c r="K23" s="13">
        <v>0</v>
      </c>
      <c r="L23" s="13">
        <f t="shared" si="0"/>
        <v>0</v>
      </c>
      <c r="M23" s="27"/>
    </row>
    <row r="24" spans="1:13" ht="19.2" customHeight="1" x14ac:dyDescent="0.25">
      <c r="A24" s="26"/>
      <c r="B24" s="94"/>
      <c r="C24" s="12" t="s">
        <v>28</v>
      </c>
      <c r="D24" s="13">
        <v>29</v>
      </c>
      <c r="E24" s="13">
        <v>29</v>
      </c>
      <c r="F24" s="13">
        <f t="shared" si="3"/>
        <v>58</v>
      </c>
      <c r="G24" s="13">
        <v>10</v>
      </c>
      <c r="H24" s="13">
        <v>9</v>
      </c>
      <c r="I24" s="13">
        <f t="shared" si="2"/>
        <v>19</v>
      </c>
      <c r="J24" s="13">
        <v>0</v>
      </c>
      <c r="K24" s="13">
        <v>0</v>
      </c>
      <c r="L24" s="13">
        <f t="shared" si="0"/>
        <v>0</v>
      </c>
      <c r="M24" s="27"/>
    </row>
    <row r="25" spans="1:13" ht="19.2" customHeight="1" x14ac:dyDescent="0.25">
      <c r="A25" s="26"/>
      <c r="B25" s="95"/>
      <c r="C25" s="12" t="s">
        <v>29</v>
      </c>
      <c r="D25" s="13">
        <v>44</v>
      </c>
      <c r="E25" s="13">
        <v>36</v>
      </c>
      <c r="F25" s="13">
        <f t="shared" si="3"/>
        <v>80</v>
      </c>
      <c r="G25" s="13">
        <v>30</v>
      </c>
      <c r="H25" s="13">
        <v>22</v>
      </c>
      <c r="I25" s="13">
        <f t="shared" si="2"/>
        <v>52</v>
      </c>
      <c r="J25" s="13">
        <v>29</v>
      </c>
      <c r="K25" s="13">
        <v>20</v>
      </c>
      <c r="L25" s="13">
        <f t="shared" si="0"/>
        <v>49</v>
      </c>
      <c r="M25" s="27"/>
    </row>
    <row r="26" spans="1:13" ht="19.2" customHeight="1" x14ac:dyDescent="0.25">
      <c r="A26" s="26"/>
      <c r="B26" s="90" t="s">
        <v>30</v>
      </c>
      <c r="C26" s="9" t="s">
        <v>31</v>
      </c>
      <c r="D26" s="11">
        <v>1</v>
      </c>
      <c r="E26" s="11">
        <v>5</v>
      </c>
      <c r="F26" s="11">
        <f t="shared" si="3"/>
        <v>6</v>
      </c>
      <c r="G26" s="11">
        <v>1</v>
      </c>
      <c r="H26" s="11">
        <v>3</v>
      </c>
      <c r="I26" s="11">
        <f t="shared" si="2"/>
        <v>4</v>
      </c>
      <c r="J26" s="11">
        <v>1</v>
      </c>
      <c r="K26" s="11">
        <v>3</v>
      </c>
      <c r="L26" s="11">
        <f t="shared" si="0"/>
        <v>4</v>
      </c>
      <c r="M26" s="27"/>
    </row>
    <row r="27" spans="1:13" ht="19.2" customHeight="1" x14ac:dyDescent="0.25">
      <c r="A27" s="26"/>
      <c r="B27" s="91"/>
      <c r="C27" s="9" t="s">
        <v>32</v>
      </c>
      <c r="D27" s="11">
        <v>3</v>
      </c>
      <c r="E27" s="11">
        <v>13</v>
      </c>
      <c r="F27" s="11">
        <f t="shared" si="3"/>
        <v>16</v>
      </c>
      <c r="G27" s="11">
        <v>1</v>
      </c>
      <c r="H27" s="11">
        <v>5</v>
      </c>
      <c r="I27" s="11">
        <f t="shared" si="2"/>
        <v>6</v>
      </c>
      <c r="J27" s="11">
        <v>0</v>
      </c>
      <c r="K27" s="11">
        <v>1</v>
      </c>
      <c r="L27" s="11">
        <f t="shared" si="0"/>
        <v>1</v>
      </c>
      <c r="M27" s="27"/>
    </row>
    <row r="28" spans="1:13" ht="19.2" customHeight="1" x14ac:dyDescent="0.25">
      <c r="A28" s="26"/>
      <c r="B28" s="91"/>
      <c r="C28" s="9" t="s">
        <v>33</v>
      </c>
      <c r="D28" s="11">
        <v>4</v>
      </c>
      <c r="E28" s="11">
        <v>54</v>
      </c>
      <c r="F28" s="11">
        <f t="shared" si="3"/>
        <v>58</v>
      </c>
      <c r="G28" s="11">
        <f>1+4</f>
        <v>5</v>
      </c>
      <c r="H28" s="11">
        <f>56+4</f>
        <v>60</v>
      </c>
      <c r="I28" s="11">
        <f t="shared" si="2"/>
        <v>65</v>
      </c>
      <c r="J28" s="11">
        <v>5</v>
      </c>
      <c r="K28" s="11">
        <v>71</v>
      </c>
      <c r="L28" s="11">
        <f t="shared" si="0"/>
        <v>76</v>
      </c>
      <c r="M28" s="27"/>
    </row>
    <row r="29" spans="1:13" ht="19.2" customHeight="1" x14ac:dyDescent="0.25">
      <c r="A29" s="26"/>
      <c r="B29" s="91"/>
      <c r="C29" s="9" t="s">
        <v>34</v>
      </c>
      <c r="D29" s="11">
        <v>1</v>
      </c>
      <c r="E29" s="11">
        <v>1</v>
      </c>
      <c r="F29" s="11">
        <f t="shared" si="3"/>
        <v>2</v>
      </c>
      <c r="G29" s="11">
        <v>0</v>
      </c>
      <c r="H29" s="11">
        <v>0</v>
      </c>
      <c r="I29" s="11">
        <f t="shared" si="2"/>
        <v>0</v>
      </c>
      <c r="J29" s="11">
        <v>0</v>
      </c>
      <c r="K29" s="11">
        <v>0</v>
      </c>
      <c r="L29" s="11">
        <f t="shared" si="0"/>
        <v>0</v>
      </c>
      <c r="M29" s="27"/>
    </row>
    <row r="30" spans="1:13" ht="19.2" customHeight="1" x14ac:dyDescent="0.25">
      <c r="A30" s="26"/>
      <c r="B30" s="91"/>
      <c r="C30" s="9" t="s">
        <v>35</v>
      </c>
      <c r="D30" s="11">
        <v>7</v>
      </c>
      <c r="E30" s="11">
        <v>24</v>
      </c>
      <c r="F30" s="11">
        <f t="shared" si="3"/>
        <v>31</v>
      </c>
      <c r="G30" s="11">
        <v>9</v>
      </c>
      <c r="H30" s="11">
        <v>22</v>
      </c>
      <c r="I30" s="11">
        <f t="shared" si="2"/>
        <v>31</v>
      </c>
      <c r="J30" s="11">
        <v>6</v>
      </c>
      <c r="K30" s="11">
        <v>21</v>
      </c>
      <c r="L30" s="11">
        <f t="shared" si="0"/>
        <v>27</v>
      </c>
      <c r="M30" s="27"/>
    </row>
    <row r="31" spans="1:13" ht="19.2" customHeight="1" x14ac:dyDescent="0.25">
      <c r="A31" s="26"/>
      <c r="B31" s="91"/>
      <c r="C31" s="9" t="s">
        <v>36</v>
      </c>
      <c r="D31" s="11">
        <v>3</v>
      </c>
      <c r="E31" s="11">
        <v>2</v>
      </c>
      <c r="F31" s="11">
        <f t="shared" si="3"/>
        <v>5</v>
      </c>
      <c r="G31" s="11">
        <v>1</v>
      </c>
      <c r="H31" s="11">
        <v>1</v>
      </c>
      <c r="I31" s="11">
        <f t="shared" si="2"/>
        <v>2</v>
      </c>
      <c r="J31" s="11">
        <v>0</v>
      </c>
      <c r="K31" s="11">
        <v>0</v>
      </c>
      <c r="L31" s="11">
        <f t="shared" si="0"/>
        <v>0</v>
      </c>
      <c r="M31" s="27"/>
    </row>
    <row r="32" spans="1:13" ht="19.2" customHeight="1" x14ac:dyDescent="0.25">
      <c r="A32" s="26"/>
      <c r="B32" s="92"/>
      <c r="C32" s="9" t="s">
        <v>37</v>
      </c>
      <c r="D32" s="11">
        <v>3</v>
      </c>
      <c r="E32" s="11">
        <v>67</v>
      </c>
      <c r="F32" s="11">
        <f t="shared" si="3"/>
        <v>70</v>
      </c>
      <c r="G32" s="11">
        <v>16</v>
      </c>
      <c r="H32" s="11">
        <v>101</v>
      </c>
      <c r="I32" s="11">
        <f t="shared" si="2"/>
        <v>117</v>
      </c>
      <c r="J32" s="11">
        <v>32</v>
      </c>
      <c r="K32" s="11">
        <v>125</v>
      </c>
      <c r="L32" s="11">
        <f t="shared" si="0"/>
        <v>157</v>
      </c>
      <c r="M32" s="27"/>
    </row>
    <row r="33" spans="1:13" ht="19.2" customHeight="1" x14ac:dyDescent="0.25">
      <c r="A33" s="26"/>
      <c r="B33" s="94" t="s">
        <v>38</v>
      </c>
      <c r="C33" s="12" t="s">
        <v>122</v>
      </c>
      <c r="D33" s="13">
        <v>9</v>
      </c>
      <c r="E33" s="13">
        <v>12</v>
      </c>
      <c r="F33" s="13">
        <f>+D33+E33</f>
        <v>21</v>
      </c>
      <c r="G33" s="13">
        <f>2+5</f>
        <v>7</v>
      </c>
      <c r="H33" s="13">
        <f>3+1</f>
        <v>4</v>
      </c>
      <c r="I33" s="13">
        <f t="shared" si="2"/>
        <v>11</v>
      </c>
      <c r="J33" s="13">
        <v>0</v>
      </c>
      <c r="K33" s="13">
        <v>0</v>
      </c>
      <c r="L33" s="13">
        <f t="shared" si="0"/>
        <v>0</v>
      </c>
      <c r="M33" s="27"/>
    </row>
    <row r="34" spans="1:13" ht="19.2" customHeight="1" x14ac:dyDescent="0.25">
      <c r="A34" s="26"/>
      <c r="B34" s="94"/>
      <c r="C34" s="12" t="s">
        <v>40</v>
      </c>
      <c r="D34" s="13">
        <v>4</v>
      </c>
      <c r="E34" s="13">
        <v>63</v>
      </c>
      <c r="F34" s="13">
        <f>+D34+E34</f>
        <v>67</v>
      </c>
      <c r="G34" s="13">
        <v>4</v>
      </c>
      <c r="H34" s="13">
        <v>65</v>
      </c>
      <c r="I34" s="13">
        <f t="shared" si="2"/>
        <v>69</v>
      </c>
      <c r="J34" s="13">
        <v>8</v>
      </c>
      <c r="K34" s="13">
        <v>60</v>
      </c>
      <c r="L34" s="13">
        <f t="shared" si="0"/>
        <v>68</v>
      </c>
      <c r="M34" s="27"/>
    </row>
    <row r="35" spans="1:13" ht="19.2" customHeight="1" x14ac:dyDescent="0.25">
      <c r="A35" s="26"/>
      <c r="B35" s="94"/>
      <c r="C35" s="12" t="s">
        <v>41</v>
      </c>
      <c r="D35" s="13">
        <v>9</v>
      </c>
      <c r="E35" s="13">
        <v>9</v>
      </c>
      <c r="F35" s="13">
        <f>+D35+E35</f>
        <v>18</v>
      </c>
      <c r="G35" s="13">
        <v>18</v>
      </c>
      <c r="H35" s="13">
        <v>23</v>
      </c>
      <c r="I35" s="13">
        <f t="shared" si="2"/>
        <v>41</v>
      </c>
      <c r="J35" s="13">
        <v>20</v>
      </c>
      <c r="K35" s="13">
        <v>34</v>
      </c>
      <c r="L35" s="13">
        <f t="shared" si="0"/>
        <v>54</v>
      </c>
      <c r="M35" s="27"/>
    </row>
    <row r="36" spans="1:13" ht="19.2" customHeight="1" x14ac:dyDescent="0.25">
      <c r="A36" s="26"/>
      <c r="B36" s="94"/>
      <c r="C36" s="12" t="s">
        <v>42</v>
      </c>
      <c r="D36" s="13">
        <v>8</v>
      </c>
      <c r="E36" s="13">
        <v>29</v>
      </c>
      <c r="F36" s="13">
        <f>+D36+E36</f>
        <v>37</v>
      </c>
      <c r="G36" s="13">
        <v>6</v>
      </c>
      <c r="H36" s="13">
        <f>22+2</f>
        <v>24</v>
      </c>
      <c r="I36" s="13">
        <f t="shared" si="2"/>
        <v>30</v>
      </c>
      <c r="J36" s="13">
        <v>1</v>
      </c>
      <c r="K36" s="13">
        <v>2</v>
      </c>
      <c r="L36" s="13">
        <f t="shared" si="0"/>
        <v>3</v>
      </c>
      <c r="M36" s="27"/>
    </row>
    <row r="37" spans="1:13" ht="19.2" customHeight="1" x14ac:dyDescent="0.25">
      <c r="A37" s="26"/>
      <c r="B37" s="94"/>
      <c r="C37" s="12" t="s">
        <v>43</v>
      </c>
      <c r="D37" s="13">
        <v>1</v>
      </c>
      <c r="E37" s="13">
        <v>78</v>
      </c>
      <c r="F37" s="13">
        <f>+D37+E37</f>
        <v>79</v>
      </c>
      <c r="G37" s="13">
        <v>0</v>
      </c>
      <c r="H37" s="13">
        <v>79</v>
      </c>
      <c r="I37" s="13">
        <f t="shared" si="2"/>
        <v>79</v>
      </c>
      <c r="J37" s="13">
        <v>1</v>
      </c>
      <c r="K37" s="13">
        <v>78</v>
      </c>
      <c r="L37" s="13">
        <f t="shared" si="0"/>
        <v>79</v>
      </c>
      <c r="M37" s="27"/>
    </row>
    <row r="38" spans="1:13" ht="19.2" customHeight="1" x14ac:dyDescent="0.25">
      <c r="A38" s="26"/>
      <c r="B38" s="94"/>
      <c r="C38" s="12" t="s">
        <v>44</v>
      </c>
      <c r="D38" s="13">
        <v>0</v>
      </c>
      <c r="E38" s="13">
        <v>0</v>
      </c>
      <c r="F38" s="13">
        <v>0</v>
      </c>
      <c r="G38" s="79">
        <v>0</v>
      </c>
      <c r="H38" s="79">
        <v>0</v>
      </c>
      <c r="I38" s="79">
        <v>0</v>
      </c>
      <c r="J38" s="79">
        <v>38</v>
      </c>
      <c r="K38" s="79">
        <v>141</v>
      </c>
      <c r="L38" s="13">
        <f t="shared" si="0"/>
        <v>179</v>
      </c>
      <c r="M38" s="27"/>
    </row>
    <row r="39" spans="1:13" ht="19.2" customHeight="1" x14ac:dyDescent="0.25">
      <c r="A39" s="26"/>
      <c r="B39" s="94"/>
      <c r="C39" s="12" t="s">
        <v>17</v>
      </c>
      <c r="D39" s="13">
        <v>29</v>
      </c>
      <c r="E39" s="13">
        <v>68</v>
      </c>
      <c r="F39" s="13">
        <f t="shared" ref="F39:F44" si="4">+D39+E39</f>
        <v>97</v>
      </c>
      <c r="G39" s="13">
        <v>24</v>
      </c>
      <c r="H39" s="13">
        <v>67</v>
      </c>
      <c r="I39" s="13">
        <f>+G39+H39</f>
        <v>91</v>
      </c>
      <c r="J39" s="13">
        <v>26</v>
      </c>
      <c r="K39" s="13">
        <v>65</v>
      </c>
      <c r="L39" s="13">
        <f>+J39+K39</f>
        <v>91</v>
      </c>
      <c r="M39" s="27"/>
    </row>
    <row r="40" spans="1:13" ht="19.2" customHeight="1" x14ac:dyDescent="0.25">
      <c r="A40" s="26"/>
      <c r="B40" s="94"/>
      <c r="C40" s="12" t="s">
        <v>18</v>
      </c>
      <c r="D40" s="13">
        <v>59</v>
      </c>
      <c r="E40" s="13">
        <v>190</v>
      </c>
      <c r="F40" s="13">
        <f t="shared" si="4"/>
        <v>249</v>
      </c>
      <c r="G40" s="13">
        <v>128</v>
      </c>
      <c r="H40" s="13">
        <v>405</v>
      </c>
      <c r="I40" s="13">
        <f>+G40+H40</f>
        <v>533</v>
      </c>
      <c r="J40" s="13">
        <v>191</v>
      </c>
      <c r="K40" s="13">
        <v>581</v>
      </c>
      <c r="L40" s="13">
        <f>+J40+K40</f>
        <v>772</v>
      </c>
      <c r="M40" s="27"/>
    </row>
    <row r="41" spans="1:13" ht="19.2" customHeight="1" x14ac:dyDescent="0.25">
      <c r="A41" s="26"/>
      <c r="B41" s="94"/>
      <c r="C41" s="12" t="s">
        <v>45</v>
      </c>
      <c r="D41" s="13">
        <v>3</v>
      </c>
      <c r="E41" s="13">
        <v>26</v>
      </c>
      <c r="F41" s="13">
        <f t="shared" si="4"/>
        <v>29</v>
      </c>
      <c r="G41" s="13">
        <v>3</v>
      </c>
      <c r="H41" s="13">
        <v>29</v>
      </c>
      <c r="I41" s="13">
        <f>+G41+H41</f>
        <v>32</v>
      </c>
      <c r="J41" s="13">
        <v>4</v>
      </c>
      <c r="K41" s="13">
        <v>30</v>
      </c>
      <c r="L41" s="13">
        <f>+J41+K41</f>
        <v>34</v>
      </c>
      <c r="M41" s="27"/>
    </row>
    <row r="42" spans="1:13" ht="19.2" customHeight="1" x14ac:dyDescent="0.25">
      <c r="A42" s="26"/>
      <c r="B42" s="94"/>
      <c r="C42" s="12" t="s">
        <v>121</v>
      </c>
      <c r="D42" s="13">
        <v>23</v>
      </c>
      <c r="E42" s="13">
        <v>33</v>
      </c>
      <c r="F42" s="13">
        <f t="shared" si="4"/>
        <v>56</v>
      </c>
      <c r="G42" s="13">
        <v>31</v>
      </c>
      <c r="H42" s="13">
        <v>45</v>
      </c>
      <c r="I42" s="13">
        <f>+G42+H42</f>
        <v>76</v>
      </c>
      <c r="J42" s="13">
        <v>0</v>
      </c>
      <c r="K42" s="13">
        <v>0</v>
      </c>
      <c r="L42" s="13">
        <f>+J42+K42</f>
        <v>0</v>
      </c>
      <c r="M42" s="27"/>
    </row>
    <row r="43" spans="1:13" ht="19.2" customHeight="1" x14ac:dyDescent="0.25">
      <c r="A43" s="26"/>
      <c r="B43" s="94"/>
      <c r="C43" s="12" t="s">
        <v>46</v>
      </c>
      <c r="D43" s="13">
        <v>9</v>
      </c>
      <c r="E43" s="13">
        <v>15</v>
      </c>
      <c r="F43" s="13">
        <f t="shared" si="4"/>
        <v>24</v>
      </c>
      <c r="G43" s="13">
        <v>1</v>
      </c>
      <c r="H43" s="13">
        <v>5</v>
      </c>
      <c r="I43" s="13">
        <f>+G43+H43</f>
        <v>6</v>
      </c>
      <c r="J43" s="13">
        <v>3</v>
      </c>
      <c r="K43" s="13">
        <v>4</v>
      </c>
      <c r="L43" s="13">
        <f>+J43+K43</f>
        <v>7</v>
      </c>
      <c r="M43" s="27"/>
    </row>
    <row r="44" spans="1:13" ht="19.2" customHeight="1" x14ac:dyDescent="0.25">
      <c r="A44" s="26"/>
      <c r="B44" s="94"/>
      <c r="C44" s="12" t="s">
        <v>47</v>
      </c>
      <c r="D44" s="13">
        <v>1</v>
      </c>
      <c r="E44" s="13">
        <v>0</v>
      </c>
      <c r="F44" s="13">
        <f t="shared" si="4"/>
        <v>1</v>
      </c>
      <c r="G44" s="79" t="s">
        <v>39</v>
      </c>
      <c r="H44" s="79" t="s">
        <v>39</v>
      </c>
      <c r="I44" s="79" t="s">
        <v>39</v>
      </c>
      <c r="J44" s="79">
        <v>1</v>
      </c>
      <c r="K44" s="79">
        <v>0</v>
      </c>
      <c r="L44" s="13">
        <f>+J44+K44</f>
        <v>1</v>
      </c>
      <c r="M44" s="27"/>
    </row>
    <row r="45" spans="1:13" ht="19.2" customHeight="1" x14ac:dyDescent="0.25">
      <c r="A45" s="26"/>
      <c r="B45" s="94"/>
      <c r="C45" s="12" t="s">
        <v>48</v>
      </c>
      <c r="D45" s="13">
        <v>23</v>
      </c>
      <c r="E45" s="13">
        <v>21</v>
      </c>
      <c r="F45" s="13">
        <f t="shared" ref="F45:F52" si="5">+D45+E45</f>
        <v>44</v>
      </c>
      <c r="G45" s="13">
        <v>23</v>
      </c>
      <c r="H45" s="13">
        <v>20</v>
      </c>
      <c r="I45" s="13">
        <f t="shared" ref="I45:I53" si="6">+G45+H45</f>
        <v>43</v>
      </c>
      <c r="J45" s="13">
        <v>0</v>
      </c>
      <c r="K45" s="13">
        <v>0</v>
      </c>
      <c r="L45" s="13">
        <f t="shared" ref="L45:L89" si="7">+J45+K45</f>
        <v>0</v>
      </c>
      <c r="M45" s="27"/>
    </row>
    <row r="46" spans="1:13" ht="19.2" customHeight="1" x14ac:dyDescent="0.25">
      <c r="A46" s="26"/>
      <c r="B46" s="95"/>
      <c r="C46" s="12" t="s">
        <v>49</v>
      </c>
      <c r="D46" s="13">
        <v>2</v>
      </c>
      <c r="E46" s="13">
        <v>15</v>
      </c>
      <c r="F46" s="13">
        <f t="shared" si="5"/>
        <v>17</v>
      </c>
      <c r="G46" s="13">
        <v>2</v>
      </c>
      <c r="H46" s="13">
        <v>2</v>
      </c>
      <c r="I46" s="13">
        <f t="shared" si="6"/>
        <v>4</v>
      </c>
      <c r="J46" s="13">
        <v>0</v>
      </c>
      <c r="K46" s="13">
        <v>0</v>
      </c>
      <c r="L46" s="13">
        <f t="shared" si="7"/>
        <v>0</v>
      </c>
      <c r="M46" s="27"/>
    </row>
    <row r="47" spans="1:13" ht="19.2" customHeight="1" x14ac:dyDescent="0.25">
      <c r="A47" s="26"/>
      <c r="B47" s="90" t="s">
        <v>50</v>
      </c>
      <c r="C47" s="9" t="s">
        <v>51</v>
      </c>
      <c r="D47" s="11">
        <v>11</v>
      </c>
      <c r="E47" s="11">
        <v>10</v>
      </c>
      <c r="F47" s="11">
        <f t="shared" si="5"/>
        <v>21</v>
      </c>
      <c r="G47" s="11">
        <v>8</v>
      </c>
      <c r="H47" s="11">
        <v>7</v>
      </c>
      <c r="I47" s="11">
        <f t="shared" si="6"/>
        <v>15</v>
      </c>
      <c r="J47" s="11">
        <v>9</v>
      </c>
      <c r="K47" s="11">
        <v>12</v>
      </c>
      <c r="L47" s="11">
        <f t="shared" si="7"/>
        <v>21</v>
      </c>
      <c r="M47" s="27"/>
    </row>
    <row r="48" spans="1:13" ht="19.2" customHeight="1" x14ac:dyDescent="0.25">
      <c r="A48" s="26"/>
      <c r="B48" s="91"/>
      <c r="C48" s="9" t="s">
        <v>52</v>
      </c>
      <c r="D48" s="11">
        <v>3</v>
      </c>
      <c r="E48" s="11">
        <v>6</v>
      </c>
      <c r="F48" s="11">
        <f t="shared" si="5"/>
        <v>9</v>
      </c>
      <c r="G48" s="11">
        <v>3</v>
      </c>
      <c r="H48" s="11">
        <v>7</v>
      </c>
      <c r="I48" s="11">
        <f t="shared" si="6"/>
        <v>10</v>
      </c>
      <c r="J48" s="11">
        <v>2</v>
      </c>
      <c r="K48" s="11">
        <v>3</v>
      </c>
      <c r="L48" s="11">
        <f t="shared" si="7"/>
        <v>5</v>
      </c>
      <c r="M48" s="27"/>
    </row>
    <row r="49" spans="1:13" ht="19.2" customHeight="1" x14ac:dyDescent="0.25">
      <c r="A49" s="26"/>
      <c r="B49" s="91"/>
      <c r="C49" s="9" t="s">
        <v>53</v>
      </c>
      <c r="D49" s="11">
        <v>7</v>
      </c>
      <c r="E49" s="11">
        <v>13</v>
      </c>
      <c r="F49" s="11">
        <f t="shared" si="5"/>
        <v>20</v>
      </c>
      <c r="G49" s="11">
        <v>2</v>
      </c>
      <c r="H49" s="11">
        <v>7</v>
      </c>
      <c r="I49" s="11">
        <f t="shared" si="6"/>
        <v>9</v>
      </c>
      <c r="J49" s="11">
        <v>16</v>
      </c>
      <c r="K49" s="11">
        <v>15</v>
      </c>
      <c r="L49" s="11">
        <f t="shared" si="7"/>
        <v>31</v>
      </c>
      <c r="M49" s="27"/>
    </row>
    <row r="50" spans="1:13" ht="19.2" customHeight="1" x14ac:dyDescent="0.25">
      <c r="A50" s="26"/>
      <c r="B50" s="91"/>
      <c r="C50" s="9" t="s">
        <v>54</v>
      </c>
      <c r="D50" s="11">
        <v>20</v>
      </c>
      <c r="E50" s="11">
        <v>28</v>
      </c>
      <c r="F50" s="11">
        <f t="shared" si="5"/>
        <v>48</v>
      </c>
      <c r="G50" s="11">
        <v>28</v>
      </c>
      <c r="H50" s="11">
        <v>29</v>
      </c>
      <c r="I50" s="11">
        <f t="shared" si="6"/>
        <v>57</v>
      </c>
      <c r="J50" s="11">
        <v>30</v>
      </c>
      <c r="K50" s="11">
        <v>21</v>
      </c>
      <c r="L50" s="11">
        <f t="shared" si="7"/>
        <v>51</v>
      </c>
      <c r="M50" s="27"/>
    </row>
    <row r="51" spans="1:13" ht="19.2" customHeight="1" x14ac:dyDescent="0.25">
      <c r="A51" s="26"/>
      <c r="B51" s="91"/>
      <c r="C51" s="9" t="s">
        <v>55</v>
      </c>
      <c r="D51" s="11">
        <v>2</v>
      </c>
      <c r="E51" s="11">
        <v>18</v>
      </c>
      <c r="F51" s="11">
        <f t="shared" si="5"/>
        <v>20</v>
      </c>
      <c r="G51" s="11">
        <v>0</v>
      </c>
      <c r="H51" s="11">
        <v>8</v>
      </c>
      <c r="I51" s="11">
        <f t="shared" si="6"/>
        <v>8</v>
      </c>
      <c r="J51" s="11">
        <v>0</v>
      </c>
      <c r="K51" s="11">
        <v>0</v>
      </c>
      <c r="L51" s="11">
        <f t="shared" si="7"/>
        <v>0</v>
      </c>
      <c r="M51" s="27"/>
    </row>
    <row r="52" spans="1:13" ht="19.2" customHeight="1" x14ac:dyDescent="0.25">
      <c r="A52" s="26"/>
      <c r="B52" s="91"/>
      <c r="C52" s="9" t="s">
        <v>56</v>
      </c>
      <c r="D52" s="11">
        <v>37</v>
      </c>
      <c r="E52" s="11">
        <v>113</v>
      </c>
      <c r="F52" s="11">
        <f t="shared" si="5"/>
        <v>150</v>
      </c>
      <c r="G52" s="11">
        <v>65</v>
      </c>
      <c r="H52" s="11">
        <v>196</v>
      </c>
      <c r="I52" s="11">
        <f t="shared" si="6"/>
        <v>261</v>
      </c>
      <c r="J52" s="11">
        <v>70</v>
      </c>
      <c r="K52" s="11">
        <v>213</v>
      </c>
      <c r="L52" s="11">
        <f t="shared" si="7"/>
        <v>283</v>
      </c>
      <c r="M52" s="27"/>
    </row>
    <row r="53" spans="1:13" ht="19.2" customHeight="1" x14ac:dyDescent="0.25">
      <c r="A53" s="26"/>
      <c r="B53" s="91"/>
      <c r="C53" s="9" t="s">
        <v>57</v>
      </c>
      <c r="D53" s="11">
        <v>0</v>
      </c>
      <c r="E53" s="11">
        <v>0</v>
      </c>
      <c r="F53" s="11">
        <v>0</v>
      </c>
      <c r="G53" s="11">
        <v>9</v>
      </c>
      <c r="H53" s="11">
        <v>12</v>
      </c>
      <c r="I53" s="11">
        <f t="shared" si="6"/>
        <v>21</v>
      </c>
      <c r="J53" s="11">
        <v>11</v>
      </c>
      <c r="K53" s="11">
        <v>38</v>
      </c>
      <c r="L53" s="11">
        <f t="shared" si="7"/>
        <v>49</v>
      </c>
      <c r="M53" s="27"/>
    </row>
    <row r="54" spans="1:13" ht="19.2" customHeight="1" x14ac:dyDescent="0.25">
      <c r="A54" s="26"/>
      <c r="B54" s="91"/>
      <c r="C54" s="9" t="s">
        <v>58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f t="shared" si="7"/>
        <v>1</v>
      </c>
      <c r="M54" s="27"/>
    </row>
    <row r="55" spans="1:13" ht="19.2" customHeight="1" x14ac:dyDescent="0.25">
      <c r="A55" s="26"/>
      <c r="B55" s="91"/>
      <c r="C55" s="9" t="s">
        <v>59</v>
      </c>
      <c r="D55" s="11">
        <v>15</v>
      </c>
      <c r="E55" s="11">
        <v>53</v>
      </c>
      <c r="F55" s="11">
        <f>+D55+E55</f>
        <v>68</v>
      </c>
      <c r="G55" s="11">
        <f>13+11</f>
        <v>24</v>
      </c>
      <c r="H55" s="11">
        <f>15+38</f>
        <v>53</v>
      </c>
      <c r="I55" s="11">
        <f t="shared" ref="I55:I61" si="8">+G55+H55</f>
        <v>77</v>
      </c>
      <c r="J55" s="11">
        <f>28</f>
        <v>28</v>
      </c>
      <c r="K55" s="11">
        <f>2+55</f>
        <v>57</v>
      </c>
      <c r="L55" s="11">
        <f t="shared" si="7"/>
        <v>85</v>
      </c>
      <c r="M55" s="27"/>
    </row>
    <row r="56" spans="1:13" ht="19.2" customHeight="1" x14ac:dyDescent="0.25">
      <c r="A56" s="26"/>
      <c r="B56" s="91"/>
      <c r="C56" s="9" t="s">
        <v>60</v>
      </c>
      <c r="D56" s="11">
        <v>1</v>
      </c>
      <c r="E56" s="11">
        <v>9</v>
      </c>
      <c r="F56" s="11">
        <f>+D56+E56</f>
        <v>10</v>
      </c>
      <c r="G56" s="11">
        <v>2</v>
      </c>
      <c r="H56" s="11">
        <v>4</v>
      </c>
      <c r="I56" s="11">
        <f t="shared" si="8"/>
        <v>6</v>
      </c>
      <c r="J56" s="11">
        <v>2</v>
      </c>
      <c r="K56" s="11">
        <v>5</v>
      </c>
      <c r="L56" s="11">
        <f t="shared" si="7"/>
        <v>7</v>
      </c>
      <c r="M56" s="27"/>
    </row>
    <row r="57" spans="1:13" ht="19.2" customHeight="1" x14ac:dyDescent="0.25">
      <c r="A57" s="26"/>
      <c r="B57" s="91"/>
      <c r="C57" s="9" t="s">
        <v>61</v>
      </c>
      <c r="D57" s="80" t="s">
        <v>39</v>
      </c>
      <c r="E57" s="80" t="s">
        <v>39</v>
      </c>
      <c r="F57" s="80" t="s">
        <v>39</v>
      </c>
      <c r="G57" s="80">
        <v>2</v>
      </c>
      <c r="H57" s="80">
        <v>1</v>
      </c>
      <c r="I57" s="80">
        <f t="shared" si="8"/>
        <v>3</v>
      </c>
      <c r="J57" s="80">
        <v>1</v>
      </c>
      <c r="K57" s="80">
        <v>2</v>
      </c>
      <c r="L57" s="80">
        <f t="shared" si="7"/>
        <v>3</v>
      </c>
      <c r="M57" s="27"/>
    </row>
    <row r="58" spans="1:13" ht="19.2" customHeight="1" x14ac:dyDescent="0.25">
      <c r="A58" s="26"/>
      <c r="B58" s="91"/>
      <c r="C58" s="9" t="s">
        <v>62</v>
      </c>
      <c r="D58" s="11">
        <v>3</v>
      </c>
      <c r="E58" s="11">
        <v>23</v>
      </c>
      <c r="F58" s="11">
        <f>+D58+E58</f>
        <v>26</v>
      </c>
      <c r="G58" s="11">
        <v>5</v>
      </c>
      <c r="H58" s="11">
        <v>30</v>
      </c>
      <c r="I58" s="11">
        <f t="shared" si="8"/>
        <v>35</v>
      </c>
      <c r="J58" s="11">
        <v>6</v>
      </c>
      <c r="K58" s="11">
        <v>37</v>
      </c>
      <c r="L58" s="11">
        <f t="shared" si="7"/>
        <v>43</v>
      </c>
      <c r="M58" s="27"/>
    </row>
    <row r="59" spans="1:13" ht="19.2" customHeight="1" x14ac:dyDescent="0.25">
      <c r="A59" s="26"/>
      <c r="B59" s="91"/>
      <c r="C59" s="9" t="s">
        <v>63</v>
      </c>
      <c r="D59" s="80" t="s">
        <v>39</v>
      </c>
      <c r="E59" s="80" t="s">
        <v>39</v>
      </c>
      <c r="F59" s="80" t="s">
        <v>39</v>
      </c>
      <c r="G59" s="80">
        <v>0</v>
      </c>
      <c r="H59" s="80">
        <v>0</v>
      </c>
      <c r="I59" s="80">
        <f t="shared" si="8"/>
        <v>0</v>
      </c>
      <c r="J59" s="80">
        <v>0</v>
      </c>
      <c r="K59" s="80">
        <v>0</v>
      </c>
      <c r="L59" s="80">
        <f t="shared" si="7"/>
        <v>0</v>
      </c>
      <c r="M59" s="27"/>
    </row>
    <row r="60" spans="1:13" ht="19.2" customHeight="1" x14ac:dyDescent="0.25">
      <c r="A60" s="26"/>
      <c r="B60" s="92"/>
      <c r="C60" s="9" t="s">
        <v>64</v>
      </c>
      <c r="D60" s="11">
        <v>0</v>
      </c>
      <c r="E60" s="11">
        <v>16</v>
      </c>
      <c r="F60" s="11">
        <f>+D60+E60</f>
        <v>16</v>
      </c>
      <c r="G60" s="11">
        <v>3</v>
      </c>
      <c r="H60" s="11">
        <v>13</v>
      </c>
      <c r="I60" s="11">
        <f t="shared" si="8"/>
        <v>16</v>
      </c>
      <c r="J60" s="11">
        <v>4</v>
      </c>
      <c r="K60" s="11">
        <v>9</v>
      </c>
      <c r="L60" s="11">
        <f t="shared" si="7"/>
        <v>13</v>
      </c>
      <c r="M60" s="27"/>
    </row>
    <row r="61" spans="1:13" ht="19.2" customHeight="1" x14ac:dyDescent="0.25">
      <c r="A61" s="26"/>
      <c r="B61" s="93" t="s">
        <v>65</v>
      </c>
      <c r="C61" s="12" t="s">
        <v>66</v>
      </c>
      <c r="D61" s="13">
        <v>0</v>
      </c>
      <c r="E61" s="13">
        <v>6</v>
      </c>
      <c r="F61" s="13">
        <f>+D61+E61</f>
        <v>6</v>
      </c>
      <c r="G61" s="13">
        <v>2</v>
      </c>
      <c r="H61" s="13">
        <v>3</v>
      </c>
      <c r="I61" s="13">
        <f t="shared" si="8"/>
        <v>5</v>
      </c>
      <c r="J61" s="13">
        <v>0</v>
      </c>
      <c r="K61" s="13">
        <v>0</v>
      </c>
      <c r="L61" s="13">
        <f t="shared" si="7"/>
        <v>0</v>
      </c>
      <c r="M61" s="27"/>
    </row>
    <row r="62" spans="1:13" ht="27.6" customHeight="1" x14ac:dyDescent="0.25">
      <c r="A62" s="26"/>
      <c r="B62" s="94"/>
      <c r="C62" s="14" t="s">
        <v>67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35</v>
      </c>
      <c r="K62" s="13">
        <v>71</v>
      </c>
      <c r="L62" s="13">
        <f t="shared" si="7"/>
        <v>106</v>
      </c>
      <c r="M62" s="27"/>
    </row>
    <row r="63" spans="1:13" ht="19.2" customHeight="1" x14ac:dyDescent="0.25">
      <c r="A63" s="26"/>
      <c r="B63" s="94"/>
      <c r="C63" s="12" t="s">
        <v>68</v>
      </c>
      <c r="D63" s="13">
        <v>0</v>
      </c>
      <c r="E63" s="13">
        <v>3</v>
      </c>
      <c r="F63" s="13">
        <f t="shared" ref="F63:F72" si="9">+D63+E63</f>
        <v>3</v>
      </c>
      <c r="G63" s="13">
        <v>0</v>
      </c>
      <c r="H63" s="13">
        <v>0</v>
      </c>
      <c r="I63" s="13">
        <f t="shared" ref="I63:I74" si="10">+G63+H63</f>
        <v>0</v>
      </c>
      <c r="J63" s="13">
        <v>0</v>
      </c>
      <c r="K63" s="13">
        <v>0</v>
      </c>
      <c r="L63" s="13">
        <f t="shared" si="7"/>
        <v>0</v>
      </c>
      <c r="M63" s="27"/>
    </row>
    <row r="64" spans="1:13" ht="19.2" customHeight="1" x14ac:dyDescent="0.25">
      <c r="A64" s="26"/>
      <c r="B64" s="94"/>
      <c r="C64" s="12" t="s">
        <v>69</v>
      </c>
      <c r="D64" s="13">
        <v>1</v>
      </c>
      <c r="E64" s="13">
        <v>1</v>
      </c>
      <c r="F64" s="13">
        <f t="shared" si="9"/>
        <v>2</v>
      </c>
      <c r="G64" s="13">
        <v>0</v>
      </c>
      <c r="H64" s="13">
        <v>0</v>
      </c>
      <c r="I64" s="13">
        <f t="shared" si="10"/>
        <v>0</v>
      </c>
      <c r="J64" s="13">
        <v>0</v>
      </c>
      <c r="K64" s="13">
        <v>0</v>
      </c>
      <c r="L64" s="13">
        <f t="shared" si="7"/>
        <v>0</v>
      </c>
      <c r="M64" s="27"/>
    </row>
    <row r="65" spans="1:13" ht="19.2" customHeight="1" x14ac:dyDescent="0.25">
      <c r="A65" s="26"/>
      <c r="B65" s="94"/>
      <c r="C65" s="12" t="s">
        <v>70</v>
      </c>
      <c r="D65" s="13">
        <v>2</v>
      </c>
      <c r="E65" s="13">
        <v>6</v>
      </c>
      <c r="F65" s="13">
        <f t="shared" si="9"/>
        <v>8</v>
      </c>
      <c r="G65" s="13">
        <v>0</v>
      </c>
      <c r="H65" s="13">
        <v>1</v>
      </c>
      <c r="I65" s="13">
        <f t="shared" si="10"/>
        <v>1</v>
      </c>
      <c r="J65" s="13">
        <v>0</v>
      </c>
      <c r="K65" s="13">
        <v>0</v>
      </c>
      <c r="L65" s="13">
        <f t="shared" si="7"/>
        <v>0</v>
      </c>
      <c r="M65" s="27"/>
    </row>
    <row r="66" spans="1:13" ht="19.2" customHeight="1" x14ac:dyDescent="0.25">
      <c r="A66" s="26"/>
      <c r="B66" s="94"/>
      <c r="C66" s="12" t="s">
        <v>71</v>
      </c>
      <c r="D66" s="13">
        <v>8</v>
      </c>
      <c r="E66" s="13">
        <v>39</v>
      </c>
      <c r="F66" s="13">
        <f t="shared" si="9"/>
        <v>47</v>
      </c>
      <c r="G66" s="13">
        <v>6</v>
      </c>
      <c r="H66" s="13">
        <v>32</v>
      </c>
      <c r="I66" s="13">
        <f t="shared" si="10"/>
        <v>38</v>
      </c>
      <c r="J66" s="13">
        <v>10</v>
      </c>
      <c r="K66" s="13">
        <v>36</v>
      </c>
      <c r="L66" s="13">
        <f t="shared" si="7"/>
        <v>46</v>
      </c>
      <c r="M66" s="27"/>
    </row>
    <row r="67" spans="1:13" ht="19.2" customHeight="1" x14ac:dyDescent="0.25">
      <c r="A67" s="26"/>
      <c r="B67" s="94"/>
      <c r="C67" s="12" t="s">
        <v>72</v>
      </c>
      <c r="D67" s="13">
        <v>14</v>
      </c>
      <c r="E67" s="13">
        <v>81</v>
      </c>
      <c r="F67" s="13">
        <f t="shared" si="9"/>
        <v>95</v>
      </c>
      <c r="G67" s="13">
        <v>13</v>
      </c>
      <c r="H67" s="13">
        <v>108</v>
      </c>
      <c r="I67" s="13">
        <f t="shared" si="10"/>
        <v>121</v>
      </c>
      <c r="J67" s="13">
        <v>20</v>
      </c>
      <c r="K67" s="13">
        <v>107</v>
      </c>
      <c r="L67" s="13">
        <f t="shared" si="7"/>
        <v>127</v>
      </c>
      <c r="M67" s="27"/>
    </row>
    <row r="68" spans="1:13" ht="19.2" customHeight="1" x14ac:dyDescent="0.25">
      <c r="A68" s="26"/>
      <c r="B68" s="94"/>
      <c r="C68" s="12" t="s">
        <v>73</v>
      </c>
      <c r="D68" s="13">
        <v>6</v>
      </c>
      <c r="E68" s="13">
        <v>38</v>
      </c>
      <c r="F68" s="13">
        <f t="shared" si="9"/>
        <v>44</v>
      </c>
      <c r="G68" s="13">
        <v>7</v>
      </c>
      <c r="H68" s="13">
        <v>58</v>
      </c>
      <c r="I68" s="13">
        <f t="shared" si="10"/>
        <v>65</v>
      </c>
      <c r="J68" s="13">
        <v>11</v>
      </c>
      <c r="K68" s="13">
        <v>68</v>
      </c>
      <c r="L68" s="13">
        <f t="shared" si="7"/>
        <v>79</v>
      </c>
      <c r="M68" s="27"/>
    </row>
    <row r="69" spans="1:13" ht="19.2" customHeight="1" x14ac:dyDescent="0.25">
      <c r="A69" s="26"/>
      <c r="B69" s="94"/>
      <c r="C69" s="12" t="s">
        <v>74</v>
      </c>
      <c r="D69" s="13">
        <v>0</v>
      </c>
      <c r="E69" s="13">
        <v>1</v>
      </c>
      <c r="F69" s="13">
        <f t="shared" si="9"/>
        <v>1</v>
      </c>
      <c r="G69" s="13">
        <v>0</v>
      </c>
      <c r="H69" s="13">
        <v>0</v>
      </c>
      <c r="I69" s="13">
        <f t="shared" si="10"/>
        <v>0</v>
      </c>
      <c r="J69" s="13">
        <v>0</v>
      </c>
      <c r="K69" s="13">
        <v>0</v>
      </c>
      <c r="L69" s="13">
        <f t="shared" si="7"/>
        <v>0</v>
      </c>
      <c r="M69" s="27"/>
    </row>
    <row r="70" spans="1:13" ht="19.2" customHeight="1" x14ac:dyDescent="0.25">
      <c r="A70" s="26"/>
      <c r="B70" s="95"/>
      <c r="C70" s="14" t="s">
        <v>75</v>
      </c>
      <c r="D70" s="13">
        <v>5</v>
      </c>
      <c r="E70" s="13">
        <v>3</v>
      </c>
      <c r="F70" s="13">
        <f t="shared" si="9"/>
        <v>8</v>
      </c>
      <c r="G70" s="13">
        <v>5</v>
      </c>
      <c r="H70" s="13">
        <v>2</v>
      </c>
      <c r="I70" s="13">
        <f t="shared" si="10"/>
        <v>7</v>
      </c>
      <c r="J70" s="13">
        <v>6</v>
      </c>
      <c r="K70" s="13">
        <v>3</v>
      </c>
      <c r="L70" s="13">
        <f t="shared" si="7"/>
        <v>9</v>
      </c>
      <c r="M70" s="27"/>
    </row>
    <row r="71" spans="1:13" ht="19.2" customHeight="1" x14ac:dyDescent="0.25">
      <c r="A71" s="26"/>
      <c r="B71" s="96" t="s">
        <v>76</v>
      </c>
      <c r="C71" s="15" t="s">
        <v>77</v>
      </c>
      <c r="D71" s="10">
        <v>0</v>
      </c>
      <c r="E71" s="10">
        <v>9</v>
      </c>
      <c r="F71" s="10">
        <f t="shared" si="9"/>
        <v>9</v>
      </c>
      <c r="G71" s="10">
        <v>1</v>
      </c>
      <c r="H71" s="10">
        <v>13</v>
      </c>
      <c r="I71" s="10">
        <f t="shared" si="10"/>
        <v>14</v>
      </c>
      <c r="J71" s="10">
        <v>5</v>
      </c>
      <c r="K71" s="10">
        <v>22</v>
      </c>
      <c r="L71" s="10">
        <f t="shared" si="7"/>
        <v>27</v>
      </c>
      <c r="M71" s="27"/>
    </row>
    <row r="72" spans="1:13" ht="19.2" customHeight="1" x14ac:dyDescent="0.25">
      <c r="A72" s="26"/>
      <c r="B72" s="97"/>
      <c r="C72" s="15" t="s">
        <v>78</v>
      </c>
      <c r="D72" s="10">
        <v>1</v>
      </c>
      <c r="E72" s="10">
        <v>9</v>
      </c>
      <c r="F72" s="10">
        <f t="shared" si="9"/>
        <v>10</v>
      </c>
      <c r="G72" s="10">
        <v>4</v>
      </c>
      <c r="H72" s="10">
        <v>21</v>
      </c>
      <c r="I72" s="10">
        <f t="shared" si="10"/>
        <v>25</v>
      </c>
      <c r="J72" s="10">
        <v>1</v>
      </c>
      <c r="K72" s="10">
        <v>16</v>
      </c>
      <c r="L72" s="10">
        <f t="shared" si="7"/>
        <v>17</v>
      </c>
      <c r="M72" s="27"/>
    </row>
    <row r="73" spans="1:13" ht="19.2" customHeight="1" x14ac:dyDescent="0.25">
      <c r="A73" s="26"/>
      <c r="B73" s="93" t="s">
        <v>79</v>
      </c>
      <c r="C73" s="12" t="s">
        <v>21</v>
      </c>
      <c r="D73" s="13">
        <v>0</v>
      </c>
      <c r="E73" s="13">
        <v>0</v>
      </c>
      <c r="F73" s="13">
        <v>0</v>
      </c>
      <c r="G73" s="13">
        <v>14</v>
      </c>
      <c r="H73" s="13">
        <v>13</v>
      </c>
      <c r="I73" s="13">
        <f t="shared" si="10"/>
        <v>27</v>
      </c>
      <c r="J73" s="13">
        <v>55</v>
      </c>
      <c r="K73" s="13">
        <v>50</v>
      </c>
      <c r="L73" s="13">
        <f t="shared" si="7"/>
        <v>105</v>
      </c>
      <c r="M73" s="27"/>
    </row>
    <row r="74" spans="1:13" ht="19.2" customHeight="1" x14ac:dyDescent="0.25">
      <c r="A74" s="26"/>
      <c r="B74" s="95"/>
      <c r="C74" s="12" t="s">
        <v>80</v>
      </c>
      <c r="D74" s="13">
        <v>11</v>
      </c>
      <c r="E74" s="13">
        <v>8</v>
      </c>
      <c r="F74" s="13">
        <f>+D74+E74</f>
        <v>19</v>
      </c>
      <c r="G74" s="13">
        <v>12</v>
      </c>
      <c r="H74" s="13">
        <v>16</v>
      </c>
      <c r="I74" s="13">
        <f t="shared" si="10"/>
        <v>28</v>
      </c>
      <c r="J74" s="13">
        <v>19</v>
      </c>
      <c r="K74" s="13">
        <v>11</v>
      </c>
      <c r="L74" s="13">
        <f t="shared" si="7"/>
        <v>30</v>
      </c>
      <c r="M74" s="27"/>
    </row>
    <row r="75" spans="1:13" ht="19.2" customHeight="1" x14ac:dyDescent="0.25">
      <c r="A75" s="26"/>
      <c r="B75" s="96" t="s">
        <v>125</v>
      </c>
      <c r="C75" s="15" t="s">
        <v>81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7</v>
      </c>
      <c r="K75" s="10">
        <v>22</v>
      </c>
      <c r="L75" s="11">
        <f t="shared" si="7"/>
        <v>29</v>
      </c>
      <c r="M75" s="27"/>
    </row>
    <row r="76" spans="1:13" ht="19.2" customHeight="1" x14ac:dyDescent="0.25">
      <c r="A76" s="26"/>
      <c r="B76" s="98"/>
      <c r="C76" s="15" t="s">
        <v>82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29</v>
      </c>
      <c r="K76" s="10">
        <v>46</v>
      </c>
      <c r="L76" s="11">
        <f t="shared" si="7"/>
        <v>75</v>
      </c>
      <c r="M76" s="27"/>
    </row>
    <row r="77" spans="1:13" ht="19.2" customHeight="1" x14ac:dyDescent="0.25">
      <c r="A77" s="26"/>
      <c r="B77" s="97"/>
      <c r="C77" s="15" t="s">
        <v>83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7</v>
      </c>
      <c r="K77" s="10">
        <v>6</v>
      </c>
      <c r="L77" s="11">
        <f t="shared" si="7"/>
        <v>13</v>
      </c>
      <c r="M77" s="27"/>
    </row>
    <row r="78" spans="1:13" ht="19.2" customHeight="1" x14ac:dyDescent="0.25">
      <c r="A78" s="26"/>
      <c r="B78" s="88" t="s">
        <v>84</v>
      </c>
      <c r="C78" s="7" t="s">
        <v>85</v>
      </c>
      <c r="D78" s="8">
        <v>5</v>
      </c>
      <c r="E78" s="8">
        <v>27</v>
      </c>
      <c r="F78" s="8">
        <f>+D78+E78</f>
        <v>32</v>
      </c>
      <c r="G78" s="8">
        <f>2+3</f>
        <v>5</v>
      </c>
      <c r="H78" s="8">
        <f>8+8</f>
        <v>16</v>
      </c>
      <c r="I78" s="8">
        <f>+G78+H78</f>
        <v>21</v>
      </c>
      <c r="J78" s="8">
        <f>2+4</f>
        <v>6</v>
      </c>
      <c r="K78" s="8">
        <f>1+29</f>
        <v>30</v>
      </c>
      <c r="L78" s="8">
        <f t="shared" si="7"/>
        <v>36</v>
      </c>
      <c r="M78" s="27"/>
    </row>
    <row r="79" spans="1:13" ht="19.2" customHeight="1" x14ac:dyDescent="0.25">
      <c r="A79" s="26"/>
      <c r="B79" s="89"/>
      <c r="C79" s="7" t="s">
        <v>86</v>
      </c>
      <c r="D79" s="8">
        <v>7</v>
      </c>
      <c r="E79" s="8">
        <v>30</v>
      </c>
      <c r="F79" s="8">
        <f>+D79+E79</f>
        <v>37</v>
      </c>
      <c r="G79" s="8">
        <f>3+3</f>
        <v>6</v>
      </c>
      <c r="H79" s="8">
        <f>15+23</f>
        <v>38</v>
      </c>
      <c r="I79" s="8">
        <f>+G79+H79</f>
        <v>44</v>
      </c>
      <c r="J79" s="8">
        <v>11</v>
      </c>
      <c r="K79" s="8">
        <v>56</v>
      </c>
      <c r="L79" s="8">
        <f t="shared" si="7"/>
        <v>67</v>
      </c>
      <c r="M79" s="27"/>
    </row>
    <row r="80" spans="1:13" ht="19.2" customHeight="1" x14ac:dyDescent="0.25">
      <c r="A80" s="26"/>
      <c r="B80" s="96" t="s">
        <v>87</v>
      </c>
      <c r="C80" s="15" t="s">
        <v>88</v>
      </c>
      <c r="D80" s="10">
        <f>14+15</f>
        <v>29</v>
      </c>
      <c r="E80" s="10">
        <f>21+15</f>
        <v>36</v>
      </c>
      <c r="F80" s="10">
        <f>+D80+E80</f>
        <v>65</v>
      </c>
      <c r="G80" s="10">
        <f>14+27+9</f>
        <v>50</v>
      </c>
      <c r="H80" s="10">
        <f>13+31+9</f>
        <v>53</v>
      </c>
      <c r="I80" s="10">
        <f>+G80+H80</f>
        <v>103</v>
      </c>
      <c r="J80" s="10">
        <f>29+20</f>
        <v>49</v>
      </c>
      <c r="K80" s="10">
        <f>1+38+29</f>
        <v>68</v>
      </c>
      <c r="L80" s="10">
        <f t="shared" si="7"/>
        <v>117</v>
      </c>
      <c r="M80" s="27"/>
    </row>
    <row r="81" spans="1:13" ht="19.2" customHeight="1" x14ac:dyDescent="0.25">
      <c r="A81" s="26"/>
      <c r="B81" s="97"/>
      <c r="C81" s="15" t="s">
        <v>48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27</v>
      </c>
      <c r="K81" s="10">
        <v>32</v>
      </c>
      <c r="L81" s="10">
        <f t="shared" si="7"/>
        <v>59</v>
      </c>
      <c r="M81" s="27"/>
    </row>
    <row r="82" spans="1:13" ht="19.2" customHeight="1" x14ac:dyDescent="0.25">
      <c r="A82" s="26"/>
      <c r="B82" s="93" t="s">
        <v>89</v>
      </c>
      <c r="C82" s="12" t="s">
        <v>90</v>
      </c>
      <c r="D82" s="13">
        <v>10</v>
      </c>
      <c r="E82" s="13">
        <v>11</v>
      </c>
      <c r="F82" s="13">
        <f t="shared" ref="F82:F95" si="11">+D82+E82</f>
        <v>21</v>
      </c>
      <c r="G82" s="13">
        <f>3+6</f>
        <v>9</v>
      </c>
      <c r="H82" s="13">
        <f>4+6</f>
        <v>10</v>
      </c>
      <c r="I82" s="13">
        <f t="shared" ref="I82:I89" si="12">+G82+H82</f>
        <v>19</v>
      </c>
      <c r="J82" s="8">
        <v>14</v>
      </c>
      <c r="K82" s="8">
        <v>9</v>
      </c>
      <c r="L82" s="13">
        <f t="shared" si="7"/>
        <v>23</v>
      </c>
      <c r="M82" s="27"/>
    </row>
    <row r="83" spans="1:13" ht="19.2" customHeight="1" x14ac:dyDescent="0.25">
      <c r="A83" s="26"/>
      <c r="B83" s="95"/>
      <c r="C83" s="12" t="s">
        <v>91</v>
      </c>
      <c r="D83" s="13">
        <v>8</v>
      </c>
      <c r="E83" s="13">
        <v>24</v>
      </c>
      <c r="F83" s="13">
        <f t="shared" si="11"/>
        <v>32</v>
      </c>
      <c r="G83" s="13">
        <v>9</v>
      </c>
      <c r="H83" s="13">
        <v>31</v>
      </c>
      <c r="I83" s="13">
        <f t="shared" si="12"/>
        <v>40</v>
      </c>
      <c r="J83" s="8">
        <v>5</v>
      </c>
      <c r="K83" s="8">
        <v>28</v>
      </c>
      <c r="L83" s="13">
        <f t="shared" si="7"/>
        <v>33</v>
      </c>
      <c r="M83" s="27"/>
    </row>
    <row r="84" spans="1:13" ht="19.2" customHeight="1" x14ac:dyDescent="0.25">
      <c r="A84" s="26"/>
      <c r="B84" s="16" t="s">
        <v>92</v>
      </c>
      <c r="C84" s="9" t="s">
        <v>15</v>
      </c>
      <c r="D84" s="11">
        <v>4</v>
      </c>
      <c r="E84" s="11">
        <v>25</v>
      </c>
      <c r="F84" s="11">
        <f t="shared" si="11"/>
        <v>29</v>
      </c>
      <c r="G84" s="11">
        <v>4</v>
      </c>
      <c r="H84" s="11">
        <v>36</v>
      </c>
      <c r="I84" s="11">
        <f t="shared" si="12"/>
        <v>40</v>
      </c>
      <c r="J84" s="11">
        <v>3</v>
      </c>
      <c r="K84" s="11">
        <v>32</v>
      </c>
      <c r="L84" s="11">
        <f t="shared" si="7"/>
        <v>35</v>
      </c>
      <c r="M84" s="27"/>
    </row>
    <row r="85" spans="1:13" ht="19.2" customHeight="1" x14ac:dyDescent="0.25">
      <c r="A85" s="26"/>
      <c r="B85" s="17" t="s">
        <v>93</v>
      </c>
      <c r="C85" s="12" t="s">
        <v>94</v>
      </c>
      <c r="D85" s="13">
        <v>28</v>
      </c>
      <c r="E85" s="13">
        <v>12</v>
      </c>
      <c r="F85" s="13">
        <f t="shared" si="11"/>
        <v>40</v>
      </c>
      <c r="G85" s="13">
        <v>30</v>
      </c>
      <c r="H85" s="13">
        <v>9</v>
      </c>
      <c r="I85" s="13">
        <f t="shared" si="12"/>
        <v>39</v>
      </c>
      <c r="J85" s="13">
        <v>27</v>
      </c>
      <c r="K85" s="13">
        <v>12</v>
      </c>
      <c r="L85" s="13">
        <f t="shared" si="7"/>
        <v>39</v>
      </c>
      <c r="M85" s="27"/>
    </row>
    <row r="86" spans="1:13" ht="19.2" customHeight="1" x14ac:dyDescent="0.25">
      <c r="A86" s="26"/>
      <c r="B86" s="90" t="s">
        <v>95</v>
      </c>
      <c r="C86" s="9" t="s">
        <v>96</v>
      </c>
      <c r="D86" s="11">
        <v>1</v>
      </c>
      <c r="E86" s="11">
        <v>1</v>
      </c>
      <c r="F86" s="11">
        <f t="shared" si="11"/>
        <v>2</v>
      </c>
      <c r="G86" s="11">
        <v>0</v>
      </c>
      <c r="H86" s="11">
        <v>0</v>
      </c>
      <c r="I86" s="11">
        <f t="shared" si="12"/>
        <v>0</v>
      </c>
      <c r="J86" s="11">
        <v>0</v>
      </c>
      <c r="K86" s="11">
        <v>0</v>
      </c>
      <c r="L86" s="11">
        <f t="shared" si="7"/>
        <v>0</v>
      </c>
      <c r="M86" s="27"/>
    </row>
    <row r="87" spans="1:13" ht="19.2" customHeight="1" x14ac:dyDescent="0.25">
      <c r="A87" s="26"/>
      <c r="B87" s="91"/>
      <c r="C87" s="9" t="s">
        <v>97</v>
      </c>
      <c r="D87" s="11">
        <v>5</v>
      </c>
      <c r="E87" s="11">
        <v>2</v>
      </c>
      <c r="F87" s="11">
        <f t="shared" si="11"/>
        <v>7</v>
      </c>
      <c r="G87" s="11">
        <v>0</v>
      </c>
      <c r="H87" s="11">
        <v>0</v>
      </c>
      <c r="I87" s="11">
        <f t="shared" si="12"/>
        <v>0</v>
      </c>
      <c r="J87" s="11">
        <v>0</v>
      </c>
      <c r="K87" s="11">
        <v>0</v>
      </c>
      <c r="L87" s="11">
        <f t="shared" si="7"/>
        <v>0</v>
      </c>
      <c r="M87" s="27"/>
    </row>
    <row r="88" spans="1:13" ht="19.2" customHeight="1" x14ac:dyDescent="0.25">
      <c r="A88" s="26"/>
      <c r="B88" s="91"/>
      <c r="C88" s="9" t="s">
        <v>98</v>
      </c>
      <c r="D88" s="11">
        <v>1</v>
      </c>
      <c r="E88" s="11">
        <v>2</v>
      </c>
      <c r="F88" s="11">
        <f t="shared" si="11"/>
        <v>3</v>
      </c>
      <c r="G88" s="11">
        <v>0</v>
      </c>
      <c r="H88" s="11">
        <v>0</v>
      </c>
      <c r="I88" s="11">
        <f t="shared" si="12"/>
        <v>0</v>
      </c>
      <c r="J88" s="11">
        <v>0</v>
      </c>
      <c r="K88" s="11">
        <v>0</v>
      </c>
      <c r="L88" s="11">
        <f t="shared" si="7"/>
        <v>0</v>
      </c>
      <c r="M88" s="27"/>
    </row>
    <row r="89" spans="1:13" ht="19.2" customHeight="1" x14ac:dyDescent="0.25">
      <c r="A89" s="26"/>
      <c r="B89" s="92"/>
      <c r="C89" s="9" t="s">
        <v>99</v>
      </c>
      <c r="D89" s="11">
        <v>2</v>
      </c>
      <c r="E89" s="11">
        <v>5</v>
      </c>
      <c r="F89" s="11">
        <f t="shared" si="11"/>
        <v>7</v>
      </c>
      <c r="G89" s="11">
        <v>6</v>
      </c>
      <c r="H89" s="11">
        <v>2</v>
      </c>
      <c r="I89" s="11">
        <f t="shared" si="12"/>
        <v>8</v>
      </c>
      <c r="J89" s="11">
        <v>9</v>
      </c>
      <c r="K89" s="11">
        <v>7</v>
      </c>
      <c r="L89" s="11">
        <f t="shared" si="7"/>
        <v>16</v>
      </c>
      <c r="M89" s="27"/>
    </row>
    <row r="90" spans="1:13" ht="30.6" customHeight="1" x14ac:dyDescent="0.25">
      <c r="A90" s="26"/>
      <c r="B90" s="93" t="s">
        <v>100</v>
      </c>
      <c r="C90" s="14" t="s">
        <v>101</v>
      </c>
      <c r="D90" s="125">
        <v>29</v>
      </c>
      <c r="E90" s="125">
        <v>54</v>
      </c>
      <c r="F90" s="125">
        <f t="shared" si="11"/>
        <v>83</v>
      </c>
      <c r="G90" s="125">
        <v>34</v>
      </c>
      <c r="H90" s="125">
        <v>57</v>
      </c>
      <c r="I90" s="125">
        <f>+H90+G90</f>
        <v>91</v>
      </c>
      <c r="J90" s="125">
        <v>0</v>
      </c>
      <c r="K90" s="125">
        <v>0</v>
      </c>
      <c r="L90" s="125">
        <f>+K90+J90</f>
        <v>0</v>
      </c>
      <c r="M90" s="27"/>
    </row>
    <row r="91" spans="1:13" ht="30" customHeight="1" x14ac:dyDescent="0.25">
      <c r="A91" s="26"/>
      <c r="B91" s="95"/>
      <c r="C91" s="14" t="s">
        <v>102</v>
      </c>
      <c r="D91" s="126"/>
      <c r="E91" s="126"/>
      <c r="F91" s="126">
        <f t="shared" si="11"/>
        <v>0</v>
      </c>
      <c r="G91" s="126"/>
      <c r="H91" s="126"/>
      <c r="I91" s="126"/>
      <c r="J91" s="126"/>
      <c r="K91" s="126"/>
      <c r="L91" s="126"/>
      <c r="M91" s="27"/>
    </row>
    <row r="92" spans="1:13" ht="19.2" customHeight="1" x14ac:dyDescent="0.25">
      <c r="A92" s="26"/>
      <c r="B92" s="90" t="s">
        <v>103</v>
      </c>
      <c r="C92" s="9" t="s">
        <v>104</v>
      </c>
      <c r="D92" s="11">
        <v>6</v>
      </c>
      <c r="E92" s="11">
        <v>5</v>
      </c>
      <c r="F92" s="11">
        <f t="shared" si="11"/>
        <v>11</v>
      </c>
      <c r="G92" s="11">
        <v>1</v>
      </c>
      <c r="H92" s="11">
        <v>1</v>
      </c>
      <c r="I92" s="11">
        <f>+G92+H92</f>
        <v>2</v>
      </c>
      <c r="J92" s="11">
        <v>0</v>
      </c>
      <c r="K92" s="11">
        <v>0</v>
      </c>
      <c r="L92" s="11">
        <f>+J92+K92</f>
        <v>0</v>
      </c>
      <c r="M92" s="27"/>
    </row>
    <row r="93" spans="1:13" ht="19.2" customHeight="1" x14ac:dyDescent="0.25">
      <c r="A93" s="26"/>
      <c r="B93" s="91"/>
      <c r="C93" s="9" t="s">
        <v>105</v>
      </c>
      <c r="D93" s="11">
        <v>1</v>
      </c>
      <c r="E93" s="11">
        <v>2</v>
      </c>
      <c r="F93" s="11">
        <f t="shared" si="11"/>
        <v>3</v>
      </c>
      <c r="G93" s="11"/>
      <c r="H93" s="11">
        <v>1</v>
      </c>
      <c r="I93" s="11">
        <f>+G93+H93</f>
        <v>1</v>
      </c>
      <c r="J93" s="11">
        <v>0</v>
      </c>
      <c r="K93" s="11">
        <v>0</v>
      </c>
      <c r="L93" s="11">
        <f>+J93+K93</f>
        <v>0</v>
      </c>
      <c r="M93" s="27"/>
    </row>
    <row r="94" spans="1:13" ht="19.2" customHeight="1" x14ac:dyDescent="0.25">
      <c r="A94" s="26"/>
      <c r="B94" s="92"/>
      <c r="C94" s="9" t="s">
        <v>106</v>
      </c>
      <c r="D94" s="11">
        <v>19</v>
      </c>
      <c r="E94" s="11">
        <v>13</v>
      </c>
      <c r="F94" s="11">
        <f t="shared" si="11"/>
        <v>32</v>
      </c>
      <c r="G94" s="11">
        <v>21</v>
      </c>
      <c r="H94" s="11">
        <v>21</v>
      </c>
      <c r="I94" s="11">
        <f>+G94+H94</f>
        <v>42</v>
      </c>
      <c r="J94" s="11">
        <v>22</v>
      </c>
      <c r="K94" s="11">
        <v>24</v>
      </c>
      <c r="L94" s="11">
        <f>+J94+K94</f>
        <v>46</v>
      </c>
      <c r="M94" s="27"/>
    </row>
    <row r="95" spans="1:13" ht="19.2" customHeight="1" x14ac:dyDescent="0.25">
      <c r="A95" s="26"/>
      <c r="B95" s="17" t="s">
        <v>107</v>
      </c>
      <c r="C95" s="12" t="s">
        <v>58</v>
      </c>
      <c r="D95" s="13">
        <v>22</v>
      </c>
      <c r="E95" s="13">
        <v>35</v>
      </c>
      <c r="F95" s="13">
        <f t="shared" si="11"/>
        <v>57</v>
      </c>
      <c r="G95" s="13">
        <v>11</v>
      </c>
      <c r="H95" s="13">
        <v>18</v>
      </c>
      <c r="I95" s="13">
        <f>+G95+H95</f>
        <v>29</v>
      </c>
      <c r="J95" s="13">
        <v>0</v>
      </c>
      <c r="K95" s="13">
        <v>0</v>
      </c>
      <c r="L95" s="13">
        <f>+J95+K95</f>
        <v>0</v>
      </c>
      <c r="M95" s="27"/>
    </row>
    <row r="96" spans="1:13" ht="19.8" customHeight="1" x14ac:dyDescent="0.25">
      <c r="A96" s="26"/>
      <c r="B96" s="18" t="s">
        <v>108</v>
      </c>
      <c r="C96" s="19"/>
      <c r="D96" s="20">
        <f t="shared" ref="D96:L96" si="13">SUM(D7:D95)</f>
        <v>891</v>
      </c>
      <c r="E96" s="20">
        <f t="shared" si="13"/>
        <v>2054</v>
      </c>
      <c r="F96" s="20">
        <f t="shared" si="13"/>
        <v>2945</v>
      </c>
      <c r="G96" s="20">
        <f t="shared" si="13"/>
        <v>1061</v>
      </c>
      <c r="H96" s="20">
        <f t="shared" si="13"/>
        <v>2593</v>
      </c>
      <c r="I96" s="20">
        <f t="shared" si="13"/>
        <v>3654</v>
      </c>
      <c r="J96" s="20">
        <f t="shared" si="13"/>
        <v>1311</v>
      </c>
      <c r="K96" s="20">
        <f t="shared" si="13"/>
        <v>3293</v>
      </c>
      <c r="L96" s="20">
        <f>SUM(L7:L95)</f>
        <v>4604</v>
      </c>
      <c r="M96" s="27"/>
    </row>
    <row r="97" spans="1:15" ht="15.6" customHeight="1" x14ac:dyDescent="0.25">
      <c r="A97" s="26"/>
      <c r="B97" s="113" t="s">
        <v>123</v>
      </c>
      <c r="C97" s="114"/>
      <c r="D97" s="114"/>
      <c r="E97" s="114"/>
      <c r="F97" s="114"/>
      <c r="G97" s="114"/>
      <c r="H97" s="114"/>
      <c r="I97" s="115"/>
      <c r="J97" s="59"/>
      <c r="K97" s="59"/>
      <c r="L97" s="59"/>
      <c r="M97" s="27"/>
    </row>
    <row r="98" spans="1:15" ht="15.6" customHeight="1" x14ac:dyDescent="0.25">
      <c r="A98" s="28"/>
      <c r="B98" s="108" t="s">
        <v>124</v>
      </c>
      <c r="C98" s="109"/>
      <c r="D98" s="109"/>
      <c r="E98" s="109"/>
      <c r="F98" s="109"/>
      <c r="G98" s="109"/>
      <c r="H98" s="109"/>
      <c r="I98" s="109"/>
      <c r="J98" s="78"/>
      <c r="K98" s="78"/>
      <c r="L98" s="78"/>
      <c r="M98" s="29"/>
    </row>
    <row r="99" spans="1:15" ht="6.6" customHeight="1" x14ac:dyDescent="0.25">
      <c r="A99" s="60"/>
      <c r="B99" s="110"/>
      <c r="C99" s="110"/>
      <c r="D99" s="61"/>
      <c r="E99" s="61"/>
      <c r="F99" s="61"/>
      <c r="G99" s="61"/>
      <c r="H99" s="61"/>
      <c r="I99" s="61"/>
      <c r="J99" s="61"/>
      <c r="K99" s="61"/>
      <c r="L99" s="61"/>
      <c r="M99" s="60"/>
    </row>
    <row r="100" spans="1:15" x14ac:dyDescent="0.25">
      <c r="A100" s="62"/>
      <c r="B100" s="63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</row>
    <row r="101" spans="1:15" ht="15.6" x14ac:dyDescent="0.25">
      <c r="A101" s="64"/>
      <c r="B101" s="65" t="s">
        <v>116</v>
      </c>
      <c r="C101" s="64"/>
      <c r="D101" s="66"/>
      <c r="E101" s="66"/>
      <c r="F101" s="66"/>
      <c r="G101" s="66"/>
      <c r="H101" s="66"/>
      <c r="I101" s="66"/>
      <c r="J101" s="66"/>
      <c r="K101" s="66"/>
      <c r="L101" s="66"/>
      <c r="M101" s="64"/>
    </row>
    <row r="102" spans="1:15" ht="5.4" customHeight="1" x14ac:dyDescent="0.25">
      <c r="A102" s="69"/>
      <c r="B102" s="40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75"/>
    </row>
    <row r="103" spans="1:15" x14ac:dyDescent="0.25">
      <c r="A103" s="70"/>
      <c r="B103" s="104" t="s">
        <v>2</v>
      </c>
      <c r="C103" s="106" t="s">
        <v>3</v>
      </c>
      <c r="D103" s="99" t="s">
        <v>4</v>
      </c>
      <c r="E103" s="100"/>
      <c r="F103" s="122"/>
      <c r="G103" s="99" t="s">
        <v>5</v>
      </c>
      <c r="H103" s="100"/>
      <c r="I103" s="122"/>
      <c r="J103" s="99" t="s">
        <v>6</v>
      </c>
      <c r="K103" s="100"/>
      <c r="L103" s="100"/>
      <c r="M103" s="76"/>
    </row>
    <row r="104" spans="1:15" x14ac:dyDescent="0.25">
      <c r="A104" s="71"/>
      <c r="B104" s="105"/>
      <c r="C104" s="107"/>
      <c r="D104" s="43" t="s">
        <v>7</v>
      </c>
      <c r="E104" s="43" t="s">
        <v>8</v>
      </c>
      <c r="F104" s="43" t="s">
        <v>9</v>
      </c>
      <c r="G104" s="43" t="s">
        <v>7</v>
      </c>
      <c r="H104" s="43" t="s">
        <v>8</v>
      </c>
      <c r="I104" s="43" t="s">
        <v>9</v>
      </c>
      <c r="J104" s="43" t="s">
        <v>7</v>
      </c>
      <c r="K104" s="43" t="s">
        <v>8</v>
      </c>
      <c r="L104" s="73" t="s">
        <v>9</v>
      </c>
      <c r="M104" s="76"/>
    </row>
    <row r="105" spans="1:15" ht="16.8" customHeight="1" x14ac:dyDescent="0.3">
      <c r="A105" s="71"/>
      <c r="B105" s="123" t="s">
        <v>109</v>
      </c>
      <c r="C105" s="32" t="s">
        <v>114</v>
      </c>
      <c r="D105" s="33">
        <v>0</v>
      </c>
      <c r="E105" s="33">
        <v>0</v>
      </c>
      <c r="F105" s="34">
        <f t="shared" ref="F105:F109" si="14">D105+E105</f>
        <v>0</v>
      </c>
      <c r="G105" s="33">
        <v>3</v>
      </c>
      <c r="H105" s="33">
        <v>9</v>
      </c>
      <c r="I105" s="34">
        <f t="shared" ref="I105:I111" si="15">G105+H105</f>
        <v>12</v>
      </c>
      <c r="J105" s="33">
        <v>7</v>
      </c>
      <c r="K105" s="33">
        <v>13</v>
      </c>
      <c r="L105" s="34">
        <f t="shared" ref="L105:L111" si="16">J105+K105</f>
        <v>20</v>
      </c>
      <c r="M105" s="76"/>
      <c r="N105" s="127"/>
      <c r="O105" s="128"/>
    </row>
    <row r="106" spans="1:15" ht="16.8" customHeight="1" x14ac:dyDescent="0.3">
      <c r="A106" s="71"/>
      <c r="B106" s="124"/>
      <c r="C106" s="32" t="s">
        <v>128</v>
      </c>
      <c r="D106" s="33">
        <v>0</v>
      </c>
      <c r="E106" s="33">
        <v>0</v>
      </c>
      <c r="F106" s="34">
        <f t="shared" si="14"/>
        <v>0</v>
      </c>
      <c r="G106" s="33">
        <v>0</v>
      </c>
      <c r="H106" s="33">
        <v>0</v>
      </c>
      <c r="I106" s="34">
        <f t="shared" si="15"/>
        <v>0</v>
      </c>
      <c r="J106" s="33">
        <v>4</v>
      </c>
      <c r="K106" s="33">
        <v>7</v>
      </c>
      <c r="L106" s="34">
        <f t="shared" si="16"/>
        <v>11</v>
      </c>
      <c r="M106" s="76"/>
      <c r="N106" s="127"/>
      <c r="O106" s="128"/>
    </row>
    <row r="107" spans="1:15" ht="16.8" customHeight="1" x14ac:dyDescent="0.3">
      <c r="A107" s="71"/>
      <c r="B107" s="101" t="s">
        <v>115</v>
      </c>
      <c r="C107" s="35" t="s">
        <v>130</v>
      </c>
      <c r="D107" s="36">
        <v>0</v>
      </c>
      <c r="E107" s="36">
        <v>0</v>
      </c>
      <c r="F107" s="37">
        <f>D107+E107</f>
        <v>0</v>
      </c>
      <c r="G107" s="36">
        <v>81</v>
      </c>
      <c r="H107" s="36">
        <v>79</v>
      </c>
      <c r="I107" s="37">
        <f>G107+H107</f>
        <v>160</v>
      </c>
      <c r="J107" s="36">
        <v>198</v>
      </c>
      <c r="K107" s="36">
        <v>189</v>
      </c>
      <c r="L107" s="37">
        <f>J107+K107</f>
        <v>387</v>
      </c>
      <c r="M107" s="76"/>
      <c r="N107" s="127"/>
      <c r="O107" s="128"/>
    </row>
    <row r="108" spans="1:15" ht="16.8" customHeight="1" x14ac:dyDescent="0.3">
      <c r="A108" s="71"/>
      <c r="B108" s="102"/>
      <c r="C108" s="35" t="s">
        <v>129</v>
      </c>
      <c r="D108" s="36">
        <v>0</v>
      </c>
      <c r="E108" s="36">
        <v>0</v>
      </c>
      <c r="F108" s="37">
        <f>D108+E108</f>
        <v>0</v>
      </c>
      <c r="G108" s="36">
        <v>136</v>
      </c>
      <c r="H108" s="36">
        <v>74</v>
      </c>
      <c r="I108" s="37">
        <f>G108+H108</f>
        <v>210</v>
      </c>
      <c r="J108" s="36">
        <v>340</v>
      </c>
      <c r="K108" s="36">
        <v>177</v>
      </c>
      <c r="L108" s="37">
        <f>J108+K108</f>
        <v>517</v>
      </c>
      <c r="M108" s="76"/>
      <c r="N108" s="127"/>
      <c r="O108" s="128"/>
    </row>
    <row r="109" spans="1:15" ht="16.8" customHeight="1" x14ac:dyDescent="0.25">
      <c r="A109" s="71"/>
      <c r="B109" s="103"/>
      <c r="C109" s="35" t="s">
        <v>131</v>
      </c>
      <c r="D109" s="36">
        <v>0</v>
      </c>
      <c r="E109" s="36">
        <v>0</v>
      </c>
      <c r="F109" s="37">
        <f t="shared" si="14"/>
        <v>0</v>
      </c>
      <c r="G109" s="36">
        <v>0</v>
      </c>
      <c r="H109" s="36">
        <v>0</v>
      </c>
      <c r="I109" s="37">
        <f t="shared" si="15"/>
        <v>0</v>
      </c>
      <c r="J109" s="36">
        <v>106</v>
      </c>
      <c r="K109" s="36">
        <v>36</v>
      </c>
      <c r="L109" s="37">
        <f t="shared" si="16"/>
        <v>142</v>
      </c>
      <c r="M109" s="76"/>
      <c r="N109" s="129"/>
      <c r="O109" s="128"/>
    </row>
    <row r="110" spans="1:15" ht="16.8" customHeight="1" x14ac:dyDescent="0.3">
      <c r="A110" s="71"/>
      <c r="B110" s="67" t="s">
        <v>110</v>
      </c>
      <c r="C110" s="15" t="s">
        <v>111</v>
      </c>
      <c r="D110" s="10">
        <v>21</v>
      </c>
      <c r="E110" s="10">
        <v>84</v>
      </c>
      <c r="F110" s="10">
        <f t="shared" ref="F110:F111" si="17">+D110+E110</f>
        <v>105</v>
      </c>
      <c r="G110" s="30">
        <v>27</v>
      </c>
      <c r="H110" s="30">
        <v>116</v>
      </c>
      <c r="I110" s="34">
        <f t="shared" si="15"/>
        <v>143</v>
      </c>
      <c r="J110" s="33">
        <v>0</v>
      </c>
      <c r="K110" s="33">
        <v>0</v>
      </c>
      <c r="L110" s="34">
        <f t="shared" si="16"/>
        <v>0</v>
      </c>
      <c r="M110" s="76"/>
      <c r="N110" s="127"/>
      <c r="O110" s="128"/>
    </row>
    <row r="111" spans="1:15" ht="16.8" customHeight="1" x14ac:dyDescent="0.3">
      <c r="A111" s="72"/>
      <c r="B111" s="68" t="s">
        <v>112</v>
      </c>
      <c r="C111" s="35" t="s">
        <v>113</v>
      </c>
      <c r="D111" s="13">
        <v>4</v>
      </c>
      <c r="E111" s="13">
        <v>9</v>
      </c>
      <c r="F111" s="13">
        <f t="shared" si="17"/>
        <v>13</v>
      </c>
      <c r="G111" s="36">
        <v>6</v>
      </c>
      <c r="H111" s="36">
        <v>18</v>
      </c>
      <c r="I111" s="37">
        <f t="shared" si="15"/>
        <v>24</v>
      </c>
      <c r="J111" s="36">
        <v>10</v>
      </c>
      <c r="K111" s="36">
        <v>10</v>
      </c>
      <c r="L111" s="37">
        <f t="shared" si="16"/>
        <v>20</v>
      </c>
      <c r="M111" s="76"/>
      <c r="N111" s="127"/>
      <c r="O111" s="128"/>
    </row>
    <row r="112" spans="1:15" ht="16.2" customHeight="1" x14ac:dyDescent="0.25">
      <c r="A112" s="70"/>
      <c r="B112" s="116" t="s">
        <v>117</v>
      </c>
      <c r="C112" s="117"/>
      <c r="D112" s="44">
        <f>SUM(D105:D111)</f>
        <v>25</v>
      </c>
      <c r="E112" s="44">
        <f>SUM(E105:E111)</f>
        <v>93</v>
      </c>
      <c r="F112" s="44">
        <f>SUM(F105:F111)</f>
        <v>118</v>
      </c>
      <c r="G112" s="44">
        <f>SUM(G105:G111)</f>
        <v>253</v>
      </c>
      <c r="H112" s="44">
        <f>SUM(H105:H111)</f>
        <v>296</v>
      </c>
      <c r="I112" s="44">
        <f>SUM(I105:I111)</f>
        <v>549</v>
      </c>
      <c r="J112" s="44">
        <f>SUM(J105:J111)</f>
        <v>665</v>
      </c>
      <c r="K112" s="44">
        <f>SUM(K105:K111)</f>
        <v>432</v>
      </c>
      <c r="L112" s="74">
        <f>SUM(L105:L111)</f>
        <v>1097</v>
      </c>
      <c r="M112" s="76"/>
    </row>
    <row r="113" spans="1:13" ht="4.8" customHeight="1" x14ac:dyDescent="0.25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77"/>
    </row>
    <row r="114" spans="1:13" x14ac:dyDescent="0.25">
      <c r="A114" s="38"/>
      <c r="B114" s="47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8"/>
    </row>
    <row r="115" spans="1:13" x14ac:dyDescent="0.25">
      <c r="A115" s="38"/>
      <c r="B115" s="47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8"/>
    </row>
    <row r="116" spans="1:13" ht="4.2" customHeight="1" x14ac:dyDescent="0.25">
      <c r="A116" s="48"/>
      <c r="B116" s="118"/>
      <c r="C116" s="119"/>
      <c r="D116" s="49"/>
      <c r="E116" s="49"/>
      <c r="F116" s="49"/>
      <c r="G116" s="49"/>
      <c r="H116" s="49"/>
      <c r="I116" s="49"/>
      <c r="J116" s="49"/>
      <c r="K116" s="49"/>
      <c r="L116" s="49"/>
      <c r="M116" s="50"/>
    </row>
    <row r="117" spans="1:13" ht="17.399999999999999" customHeight="1" x14ac:dyDescent="0.25">
      <c r="A117" s="51"/>
      <c r="B117" s="120" t="s">
        <v>118</v>
      </c>
      <c r="C117" s="120"/>
      <c r="D117" s="52">
        <f>D96</f>
        <v>891</v>
      </c>
      <c r="E117" s="52">
        <f>E96</f>
        <v>2054</v>
      </c>
      <c r="F117" s="52">
        <f>F96</f>
        <v>2945</v>
      </c>
      <c r="G117" s="52">
        <f>G96</f>
        <v>1061</v>
      </c>
      <c r="H117" s="52">
        <f>H96</f>
        <v>2593</v>
      </c>
      <c r="I117" s="52">
        <f>I96</f>
        <v>3654</v>
      </c>
      <c r="J117" s="52">
        <f>J96</f>
        <v>1311</v>
      </c>
      <c r="K117" s="52">
        <f>K96</f>
        <v>3293</v>
      </c>
      <c r="L117" s="52">
        <f>L96</f>
        <v>4604</v>
      </c>
      <c r="M117" s="53"/>
    </row>
    <row r="118" spans="1:13" ht="17.399999999999999" customHeight="1" x14ac:dyDescent="0.25">
      <c r="A118" s="51"/>
      <c r="B118" s="120" t="s">
        <v>117</v>
      </c>
      <c r="C118" s="120"/>
      <c r="D118" s="52">
        <f>D112</f>
        <v>25</v>
      </c>
      <c r="E118" s="52">
        <f t="shared" ref="E118:L118" si="18">E112</f>
        <v>93</v>
      </c>
      <c r="F118" s="52">
        <f t="shared" si="18"/>
        <v>118</v>
      </c>
      <c r="G118" s="52">
        <f t="shared" si="18"/>
        <v>253</v>
      </c>
      <c r="H118" s="52">
        <f t="shared" si="18"/>
        <v>296</v>
      </c>
      <c r="I118" s="52">
        <f t="shared" si="18"/>
        <v>549</v>
      </c>
      <c r="J118" s="52">
        <f t="shared" si="18"/>
        <v>665</v>
      </c>
      <c r="K118" s="52">
        <f t="shared" si="18"/>
        <v>432</v>
      </c>
      <c r="L118" s="52">
        <f t="shared" si="18"/>
        <v>1097</v>
      </c>
      <c r="M118" s="53"/>
    </row>
    <row r="119" spans="1:13" ht="17.399999999999999" customHeight="1" x14ac:dyDescent="0.25">
      <c r="A119" s="54"/>
      <c r="B119" s="121" t="s">
        <v>119</v>
      </c>
      <c r="C119" s="121"/>
      <c r="D119" s="55">
        <f>+D117+D118</f>
        <v>916</v>
      </c>
      <c r="E119" s="55">
        <f t="shared" ref="E119" si="19">+E117+E118</f>
        <v>2147</v>
      </c>
      <c r="F119" s="55">
        <f>+F117+F118</f>
        <v>3063</v>
      </c>
      <c r="G119" s="55">
        <f>+G117+G118</f>
        <v>1314</v>
      </c>
      <c r="H119" s="55">
        <f t="shared" ref="H119" si="20">+H117+H118</f>
        <v>2889</v>
      </c>
      <c r="I119" s="55">
        <f>+I117+I118</f>
        <v>4203</v>
      </c>
      <c r="J119" s="55">
        <f t="shared" ref="J119:L119" si="21">+J117+J118</f>
        <v>1976</v>
      </c>
      <c r="K119" s="55">
        <f t="shared" si="21"/>
        <v>3725</v>
      </c>
      <c r="L119" s="55">
        <f t="shared" si="21"/>
        <v>5701</v>
      </c>
      <c r="M119" s="53"/>
    </row>
    <row r="120" spans="1:13" x14ac:dyDescent="0.25">
      <c r="A120" s="56"/>
      <c r="B120" s="111" t="s">
        <v>120</v>
      </c>
      <c r="C120" s="112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</sheetData>
  <mergeCells count="47">
    <mergeCell ref="B120:C120"/>
    <mergeCell ref="B97:I97"/>
    <mergeCell ref="B112:C112"/>
    <mergeCell ref="B116:C116"/>
    <mergeCell ref="B117:C117"/>
    <mergeCell ref="B118:C118"/>
    <mergeCell ref="B119:C119"/>
    <mergeCell ref="D103:F103"/>
    <mergeCell ref="G103:I103"/>
    <mergeCell ref="B105:B106"/>
    <mergeCell ref="F90:F91"/>
    <mergeCell ref="B80:B81"/>
    <mergeCell ref="J103:L103"/>
    <mergeCell ref="B107:B109"/>
    <mergeCell ref="B103:B104"/>
    <mergeCell ref="C103:C104"/>
    <mergeCell ref="B92:B94"/>
    <mergeCell ref="B98:I98"/>
    <mergeCell ref="B99:C99"/>
    <mergeCell ref="G90:G91"/>
    <mergeCell ref="H90:H91"/>
    <mergeCell ref="I90:I91"/>
    <mergeCell ref="J90:J91"/>
    <mergeCell ref="K90:K91"/>
    <mergeCell ref="L90:L91"/>
    <mergeCell ref="B78:B79"/>
    <mergeCell ref="B47:B60"/>
    <mergeCell ref="B61:B70"/>
    <mergeCell ref="B71:B72"/>
    <mergeCell ref="B73:B74"/>
    <mergeCell ref="B75:B77"/>
    <mergeCell ref="B90:B91"/>
    <mergeCell ref="D90:D91"/>
    <mergeCell ref="E90:E91"/>
    <mergeCell ref="B82:B83"/>
    <mergeCell ref="B86:B89"/>
    <mergeCell ref="B7:B8"/>
    <mergeCell ref="B9:B16"/>
    <mergeCell ref="B17:B25"/>
    <mergeCell ref="B26:B32"/>
    <mergeCell ref="B33:B46"/>
    <mergeCell ref="J5:L5"/>
    <mergeCell ref="B3:C3"/>
    <mergeCell ref="B5:B6"/>
    <mergeCell ref="C5:C6"/>
    <mergeCell ref="D5:F5"/>
    <mergeCell ref="G5:I5"/>
  </mergeCells>
  <pageMargins left="0.7" right="0.7" top="0.75" bottom="0.75" header="0.3" footer="0.3"/>
  <pageSetup paperSize="9" orientation="portrait" r:id="rId1"/>
  <webPublishItems count="2">
    <webPublishItem id="2119" divId="1_3_3_2119" sourceType="range" sourceRef="A3:M120" destinationFile="\\gpaq\gpaqssl\lldades\indicadors\2016\1_3_3.htm"/>
    <webPublishItem id="14517" divId="1_3_3_14517" sourceType="range" sourceRef="A4:M98" destinationFile="\\gpaq\gpaqssl\lldades\indicadors\2016\1_3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1_3_3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2017-12-01T09:54:51Z</dcterms:created>
  <dcterms:modified xsi:type="dcterms:W3CDTF">2019-01-29T08:02:33Z</dcterms:modified>
</cp:coreProperties>
</file>