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0" windowWidth="19440" windowHeight="6720"/>
  </bookViews>
  <sheets>
    <sheet name="3.4" sheetId="3" r:id="rId1"/>
  </sheets>
  <definedNames>
    <definedName name="_xlnm.Print_Area" localSheetId="0">'3.4'!$A$1:$S$35</definedName>
  </definedNames>
  <calcPr calcId="145621"/>
</workbook>
</file>

<file path=xl/calcChain.xml><?xml version="1.0" encoding="utf-8"?>
<calcChain xmlns="http://schemas.openxmlformats.org/spreadsheetml/2006/main">
  <c r="G32" i="3" l="1"/>
  <c r="G31" i="3"/>
  <c r="F31" i="3"/>
  <c r="G25" i="3"/>
  <c r="G26" i="3"/>
  <c r="G27" i="3"/>
  <c r="G28" i="3"/>
  <c r="G29" i="3"/>
  <c r="G24" i="3"/>
  <c r="G23" i="3"/>
  <c r="Q15" i="3"/>
  <c r="P15" i="3"/>
  <c r="O15" i="3"/>
  <c r="P14" i="3"/>
  <c r="O14" i="3"/>
  <c r="Q13" i="3"/>
  <c r="Q12" i="3"/>
  <c r="Q11" i="3"/>
  <c r="Q10" i="3"/>
  <c r="Q9" i="3"/>
  <c r="Q14" i="3" l="1"/>
  <c r="E26" i="3"/>
  <c r="E31" i="3"/>
  <c r="F23" i="3"/>
  <c r="N13" i="3"/>
  <c r="F28" i="3" s="1"/>
  <c r="M15" i="3"/>
  <c r="F32" i="3" s="1"/>
  <c r="N12" i="3"/>
  <c r="F27" i="3" s="1"/>
  <c r="N11" i="3"/>
  <c r="F26" i="3" s="1"/>
  <c r="N10" i="3"/>
  <c r="F25" i="3" s="1"/>
  <c r="N9" i="3"/>
  <c r="F24" i="3" s="1"/>
  <c r="L15" i="3" l="1"/>
  <c r="N14" i="3"/>
  <c r="F29" i="3" s="1"/>
  <c r="N15" i="3"/>
  <c r="E23" i="3"/>
  <c r="D23" i="3"/>
  <c r="C23" i="3"/>
  <c r="E13" i="3" l="1"/>
  <c r="C28" i="3" s="1"/>
  <c r="E11" i="3"/>
  <c r="C26" i="3" s="1"/>
  <c r="E9" i="3"/>
  <c r="C24" i="3" s="1"/>
  <c r="E10" i="3"/>
  <c r="C25" i="3" s="1"/>
  <c r="E12" i="3"/>
  <c r="C27" i="3" s="1"/>
  <c r="E14" i="3"/>
  <c r="C29" i="3" s="1"/>
  <c r="D14" i="3"/>
  <c r="C14" i="3"/>
  <c r="H13" i="3"/>
  <c r="D28" i="3" s="1"/>
  <c r="H11" i="3"/>
  <c r="D26" i="3" s="1"/>
  <c r="H9" i="3"/>
  <c r="D24" i="3" s="1"/>
  <c r="H10" i="3"/>
  <c r="D25" i="3" s="1"/>
  <c r="H12" i="3"/>
  <c r="D27" i="3" s="1"/>
  <c r="H14" i="3"/>
  <c r="D29" i="3" s="1"/>
  <c r="G14" i="3"/>
  <c r="F14" i="3"/>
  <c r="I12" i="3" l="1"/>
  <c r="J12" i="3"/>
  <c r="K13" i="3" l="1"/>
  <c r="E28" i="3" s="1"/>
  <c r="K12" i="3"/>
  <c r="E27" i="3" s="1"/>
  <c r="K11" i="3"/>
  <c r="K10" i="3"/>
  <c r="E25" i="3" s="1"/>
  <c r="K9" i="3"/>
  <c r="E24" i="3" s="1"/>
  <c r="J14" i="3" l="1"/>
  <c r="I14" i="3"/>
  <c r="K14" i="3" s="1"/>
  <c r="E29" i="3" s="1"/>
  <c r="K15" i="3" l="1"/>
  <c r="J15" i="3"/>
  <c r="E32" i="3" s="1"/>
  <c r="I15" i="3"/>
  <c r="C15" i="3" l="1"/>
  <c r="C31" i="3" s="1"/>
  <c r="D15" i="3"/>
  <c r="C32" i="3" s="1"/>
  <c r="G15" i="3"/>
  <c r="D32" i="3" s="1"/>
  <c r="F15" i="3"/>
  <c r="D31" i="3" s="1"/>
  <c r="E15" i="3" l="1"/>
  <c r="H15" i="3"/>
</calcChain>
</file>

<file path=xl/sharedStrings.xml><?xml version="1.0" encoding="utf-8"?>
<sst xmlns="http://schemas.openxmlformats.org/spreadsheetml/2006/main" count="33" uniqueCount="14">
  <si>
    <t>Dones</t>
  </si>
  <si>
    <t>Homes</t>
  </si>
  <si>
    <t>Total</t>
  </si>
  <si>
    <t>TOTAL</t>
  </si>
  <si>
    <t>PDI. Investigador sènior</t>
  </si>
  <si>
    <t>PDI. Investigador postdoctoral</t>
  </si>
  <si>
    <t>PDI. Investigador predoctoratl</t>
  </si>
  <si>
    <t>PAS (PSR)</t>
  </si>
  <si>
    <t>PAS (no PSR)</t>
  </si>
  <si>
    <t>PDI. Professorat</t>
  </si>
  <si>
    <t>Personal en situació de servei activa a la UPC a 31 de desembre de cada any</t>
  </si>
  <si>
    <t>RESUM EVOLUTIU DEL PERSONAL DE LA UPC</t>
  </si>
  <si>
    <t>Recursos Humans</t>
  </si>
  <si>
    <t>PDI. Investigador predoctoral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</si>
</sst>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\ _P_t_s_-;_-@_-"/>
    <numFmt numFmtId="165" formatCode="_(#,##0_);_(\(#,##0\);_(&quot;-&quot;_);_(@_)"/>
  </numFmts>
  <fonts count="17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8"/>
      <color theme="4" tint="-0.499984740745262"/>
      <name val="Arial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6">
    <xf numFmtId="0" fontId="0" fillId="0" borderId="0"/>
    <xf numFmtId="0" fontId="1" fillId="2" borderId="1">
      <alignment horizontal="left" vertical="center"/>
    </xf>
    <xf numFmtId="0" fontId="4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6" applyNumberFormat="0" applyFont="0" applyFill="0" applyAlignment="0" applyProtection="0"/>
    <xf numFmtId="0" fontId="5" fillId="4" borderId="7" applyNumberFormat="0" applyFont="0" applyFill="0" applyAlignment="0" applyProtection="0"/>
    <xf numFmtId="0" fontId="6" fillId="0" borderId="0" applyNumberFormat="0" applyProtection="0">
      <alignment horizontal="right"/>
    </xf>
    <xf numFmtId="0" fontId="4" fillId="5" borderId="1">
      <alignment horizontal="center" vertical="center"/>
    </xf>
    <xf numFmtId="0" fontId="5" fillId="4" borderId="9" applyNumberFormat="0" applyFont="0" applyFill="0" applyAlignment="0" applyProtection="0"/>
    <xf numFmtId="4" fontId="4" fillId="6" borderId="1">
      <alignment horizontal="left" vertical="center"/>
    </xf>
    <xf numFmtId="3" fontId="1" fillId="7" borderId="1" applyNumberFormat="0">
      <alignment vertical="center"/>
    </xf>
    <xf numFmtId="3" fontId="1" fillId="8" borderId="1" applyNumberFormat="0">
      <alignment vertical="center"/>
    </xf>
    <xf numFmtId="0" fontId="6" fillId="0" borderId="10" applyNumberFormat="0" applyFont="0" applyFill="0" applyAlignment="0" applyProtection="0"/>
    <xf numFmtId="0" fontId="5" fillId="4" borderId="11" applyNumberFormat="0" applyFont="0" applyFill="0" applyAlignment="0" applyProtection="0"/>
    <xf numFmtId="0" fontId="8" fillId="9" borderId="1">
      <alignment horizontal="left" vertical="center"/>
    </xf>
    <xf numFmtId="4" fontId="8" fillId="9" borderId="1" applyNumberFormat="0">
      <alignment vertical="center"/>
    </xf>
  </cellStyleXfs>
  <cellXfs count="3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7" fillId="10" borderId="0" xfId="10" applyNumberFormat="1" applyFont="1" applyFill="1" applyBorder="1" applyAlignment="1">
      <alignment horizontal="right" vertical="center"/>
    </xf>
    <xf numFmtId="0" fontId="0" fillId="10" borderId="0" xfId="0" applyFill="1"/>
    <xf numFmtId="4" fontId="7" fillId="10" borderId="8" xfId="9" applyFont="1" applyFill="1" applyBorder="1">
      <alignment horizontal="left" vertical="center"/>
    </xf>
    <xf numFmtId="0" fontId="12" fillId="10" borderId="0" xfId="0" applyFont="1" applyFill="1"/>
    <xf numFmtId="0" fontId="13" fillId="0" borderId="0" xfId="0" applyFont="1"/>
    <xf numFmtId="165" fontId="12" fillId="10" borderId="0" xfId="0" applyNumberFormat="1" applyFont="1" applyFill="1"/>
    <xf numFmtId="0" fontId="14" fillId="10" borderId="0" xfId="0" applyFont="1" applyFill="1"/>
    <xf numFmtId="0" fontId="14" fillId="0" borderId="0" xfId="0" applyFont="1"/>
    <xf numFmtId="0" fontId="12" fillId="0" borderId="0" xfId="0" applyFont="1"/>
    <xf numFmtId="0" fontId="7" fillId="11" borderId="8" xfId="7" applyFont="1" applyFill="1" applyBorder="1">
      <alignment horizontal="center" vertical="center"/>
    </xf>
    <xf numFmtId="4" fontId="7" fillId="11" borderId="8" xfId="9" applyFont="1" applyFill="1" applyBorder="1">
      <alignment horizontal="left" vertical="center"/>
    </xf>
    <xf numFmtId="165" fontId="7" fillId="11" borderId="8" xfId="10" applyNumberFormat="1" applyFont="1" applyFill="1" applyBorder="1" applyAlignment="1">
      <alignment horizontal="right" vertical="center"/>
    </xf>
    <xf numFmtId="165" fontId="3" fillId="13" borderId="8" xfId="10" applyNumberFormat="1" applyFont="1" applyFill="1" applyBorder="1" applyAlignment="1">
      <alignment horizontal="right" vertical="center"/>
    </xf>
    <xf numFmtId="165" fontId="3" fillId="12" borderId="8" xfId="11" applyNumberFormat="1" applyFont="1" applyFill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10" borderId="21" xfId="0" applyFill="1" applyBorder="1"/>
    <xf numFmtId="0" fontId="0" fillId="1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" fontId="15" fillId="10" borderId="0" xfId="9" applyFont="1" applyFill="1" applyBorder="1">
      <alignment horizontal="left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2" fillId="2" borderId="12" xfId="1" applyFont="1" applyBorder="1" applyAlignment="1">
      <alignment horizontal="left" vertical="center"/>
    </xf>
    <xf numFmtId="164" fontId="3" fillId="3" borderId="16" xfId="6" applyNumberFormat="1" applyFont="1" applyFill="1" applyBorder="1" applyAlignment="1">
      <alignment horizontal="left" vertical="center"/>
    </xf>
    <xf numFmtId="164" fontId="3" fillId="3" borderId="17" xfId="6" applyNumberFormat="1" applyFont="1" applyFill="1" applyBorder="1" applyAlignment="1">
      <alignment horizontal="left" vertical="center"/>
    </xf>
    <xf numFmtId="0" fontId="7" fillId="11" borderId="13" xfId="7" applyFont="1" applyFill="1" applyBorder="1" applyAlignment="1">
      <alignment horizontal="center" vertical="center"/>
    </xf>
    <xf numFmtId="0" fontId="7" fillId="11" borderId="14" xfId="7" applyFont="1" applyFill="1" applyBorder="1" applyAlignment="1">
      <alignment horizontal="center" vertical="center"/>
    </xf>
    <xf numFmtId="0" fontId="7" fillId="11" borderId="15" xfId="7" applyFont="1" applyFill="1" applyBorder="1" applyAlignment="1">
      <alignment horizontal="center" vertical="center"/>
    </xf>
    <xf numFmtId="0" fontId="16" fillId="10" borderId="0" xfId="0" applyFont="1" applyFill="1"/>
    <xf numFmtId="0" fontId="16" fillId="0" borderId="0" xfId="0" applyFont="1"/>
  </cellXfs>
  <cellStyles count="16">
    <cellStyle name="BordeEsqDS" xfId="4"/>
    <cellStyle name="BordeEsqII" xfId="12"/>
    <cellStyle name="BordeEsqIS" xfId="2"/>
    <cellStyle name="BordeTablaDer" xfId="8"/>
    <cellStyle name="BordeTablaInf" xfId="13"/>
    <cellStyle name="BordeTablaIzq" xfId="5"/>
    <cellStyle name="BordeTablaSup" xfId="3"/>
    <cellStyle name="CMenuIzq" xfId="9"/>
    <cellStyle name="CMenuIzqTotal2" xfId="14"/>
    <cellStyle name="fColor1" xfId="10"/>
    <cellStyle name="fColor2" xfId="11"/>
    <cellStyle name="fSubTitulo" xfId="1"/>
    <cellStyle name="fTitularOscura" xfId="7"/>
    <cellStyle name="fTotal2" xfId="15"/>
    <cellStyle name="Normal" xfId="0" builtinId="0"/>
    <cellStyle name="SinEstilo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55101833201085E-2"/>
          <c:y val="3.9479581680343691E-2"/>
          <c:w val="0.89900588007894366"/>
          <c:h val="0.68004659394631395"/>
        </c:manualLayout>
      </c:layout>
      <c:lineChart>
        <c:grouping val="standard"/>
        <c:varyColors val="0"/>
        <c:ser>
          <c:idx val="0"/>
          <c:order val="0"/>
          <c:tx>
            <c:strRef>
              <c:f>'3.4'!$B$24</c:f>
              <c:strCache>
                <c:ptCount val="1"/>
                <c:pt idx="0">
                  <c:v>PDI. Professorat</c:v>
                </c:pt>
              </c:strCache>
            </c:strRef>
          </c:tx>
          <c:marker>
            <c:symbol val="none"/>
          </c:marker>
          <c:cat>
            <c:numRef>
              <c:f>'3.4'!$C$23:$G$23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'3.4'!$C$24:$G$24</c:f>
              <c:numCache>
                <c:formatCode>_(#,##0_);_(\(#,##0\);_("-"_);_(@_)</c:formatCode>
                <c:ptCount val="5"/>
                <c:pt idx="0">
                  <c:v>2936</c:v>
                </c:pt>
                <c:pt idx="1">
                  <c:v>2720</c:v>
                </c:pt>
                <c:pt idx="2">
                  <c:v>2547</c:v>
                </c:pt>
                <c:pt idx="3">
                  <c:v>2502</c:v>
                </c:pt>
                <c:pt idx="4">
                  <c:v>2552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'3.4'!$B$25</c:f>
              <c:strCache>
                <c:ptCount val="1"/>
                <c:pt idx="0">
                  <c:v>PDI. Investigador sènior</c:v>
                </c:pt>
              </c:strCache>
            </c:strRef>
          </c:tx>
          <c:marker>
            <c:symbol val="none"/>
          </c:marker>
          <c:cat>
            <c:numRef>
              <c:f>'3.4'!$C$23:$G$23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'3.4'!$C$25:$G$25</c:f>
              <c:numCache>
                <c:formatCode>_(#,##0_);_(\(#,##0\);_("-"_);_(@_)</c:formatCode>
                <c:ptCount val="5"/>
                <c:pt idx="0">
                  <c:v>29</c:v>
                </c:pt>
                <c:pt idx="1">
                  <c:v>29</c:v>
                </c:pt>
                <c:pt idx="2">
                  <c:v>64</c:v>
                </c:pt>
                <c:pt idx="3">
                  <c:v>53</c:v>
                </c:pt>
                <c:pt idx="4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'3.4'!$B$26</c:f>
              <c:strCache>
                <c:ptCount val="1"/>
                <c:pt idx="0">
                  <c:v>PDI. Investigador postdoctoral</c:v>
                </c:pt>
              </c:strCache>
            </c:strRef>
          </c:tx>
          <c:marker>
            <c:symbol val="none"/>
          </c:marker>
          <c:cat>
            <c:numRef>
              <c:f>'3.4'!$C$23:$G$23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'3.4'!$C$26:$G$26</c:f>
              <c:numCache>
                <c:formatCode>_(#,##0_);_(\(#,##0\);_("-"_);_(@_)</c:formatCode>
                <c:ptCount val="5"/>
                <c:pt idx="0">
                  <c:v>45</c:v>
                </c:pt>
                <c:pt idx="1">
                  <c:v>37</c:v>
                </c:pt>
                <c:pt idx="2">
                  <c:v>46</c:v>
                </c:pt>
                <c:pt idx="3">
                  <c:v>52</c:v>
                </c:pt>
                <c:pt idx="4">
                  <c:v>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'3.4'!$B$27</c:f>
              <c:strCache>
                <c:ptCount val="1"/>
                <c:pt idx="0">
                  <c:v>PDI. Investigador predoctoral</c:v>
                </c:pt>
              </c:strCache>
            </c:strRef>
          </c:tx>
          <c:marker>
            <c:symbol val="none"/>
          </c:marker>
          <c:cat>
            <c:numRef>
              <c:f>'3.4'!$C$23:$G$23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'3.4'!$C$27:$G$27</c:f>
              <c:numCache>
                <c:formatCode>_(#,##0_);_(\(#,##0\);_("-"_);_(@_)</c:formatCode>
                <c:ptCount val="5"/>
                <c:pt idx="0">
                  <c:v>504</c:v>
                </c:pt>
                <c:pt idx="1">
                  <c:v>500</c:v>
                </c:pt>
                <c:pt idx="2">
                  <c:v>441</c:v>
                </c:pt>
                <c:pt idx="3">
                  <c:v>361</c:v>
                </c:pt>
                <c:pt idx="4">
                  <c:v>321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'3.4'!$B$28</c:f>
              <c:strCache>
                <c:ptCount val="1"/>
                <c:pt idx="0">
                  <c:v>PAS (no PSR)</c:v>
                </c:pt>
              </c:strCache>
            </c:strRef>
          </c:tx>
          <c:marker>
            <c:symbol val="none"/>
          </c:marker>
          <c:cat>
            <c:numRef>
              <c:f>'3.4'!$C$23:$G$23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'3.4'!$C$28:$G$28</c:f>
              <c:numCache>
                <c:formatCode>_(#,##0_);_(\(#,##0\);_("-"_);_(@_)</c:formatCode>
                <c:ptCount val="5"/>
                <c:pt idx="0">
                  <c:v>1660</c:v>
                </c:pt>
                <c:pt idx="1">
                  <c:v>1601</c:v>
                </c:pt>
                <c:pt idx="2">
                  <c:v>1480</c:v>
                </c:pt>
                <c:pt idx="3">
                  <c:v>1446</c:v>
                </c:pt>
                <c:pt idx="4">
                  <c:v>1432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'3.4'!$B$29</c:f>
              <c:strCache>
                <c:ptCount val="1"/>
                <c:pt idx="0">
                  <c:v>PAS (PSR)</c:v>
                </c:pt>
              </c:strCache>
            </c:strRef>
          </c:tx>
          <c:marker>
            <c:symbol val="none"/>
          </c:marker>
          <c:cat>
            <c:numRef>
              <c:f>'3.4'!$C$23:$G$23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'3.4'!$C$29:$G$29</c:f>
              <c:numCache>
                <c:formatCode>_(#,##0_);_(\(#,##0\);_("-"_);_(@_)</c:formatCode>
                <c:ptCount val="5"/>
                <c:pt idx="0">
                  <c:v>508</c:v>
                </c:pt>
                <c:pt idx="1">
                  <c:v>519</c:v>
                </c:pt>
                <c:pt idx="2">
                  <c:v>461</c:v>
                </c:pt>
                <c:pt idx="3">
                  <c:v>419</c:v>
                </c:pt>
                <c:pt idx="4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4560"/>
        <c:axId val="114922240"/>
      </c:lineChart>
      <c:catAx>
        <c:axId val="1145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14922240"/>
        <c:crosses val="autoZero"/>
        <c:auto val="1"/>
        <c:lblAlgn val="ctr"/>
        <c:lblOffset val="100"/>
        <c:noMultiLvlLbl val="0"/>
      </c:catAx>
      <c:valAx>
        <c:axId val="114922240"/>
        <c:scaling>
          <c:orientation val="minMax"/>
          <c:max val="3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#,##0_);_(\(#,##0\);_(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145945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'3.4'!$B$31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1">
                      <a:lumMod val="75000"/>
                    </a:schemeClr>
                  </a:gs>
                  <a:gs pos="5000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>
                      <a:lumMod val="75000"/>
                    </a:schemeClr>
                  </a:gs>
                </a:gsLst>
                <a:lin ang="10800000" scaled="0"/>
              </a:gradFill>
              <a:ln>
                <a:noFill/>
              </a:ln>
            </c:spPr>
          </c:dPt>
          <c:cat>
            <c:numRef>
              <c:f>'3.4'!$C$23:$G$23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'3.4'!$C$31:$G$31</c:f>
              <c:numCache>
                <c:formatCode>_(#,##0_);_(\(#,##0\);_("-"_);_(@_)</c:formatCode>
                <c:ptCount val="5"/>
                <c:pt idx="0">
                  <c:v>2070</c:v>
                </c:pt>
                <c:pt idx="1">
                  <c:v>1999</c:v>
                </c:pt>
                <c:pt idx="2">
                  <c:v>1854</c:v>
                </c:pt>
                <c:pt idx="3">
                  <c:v>1799</c:v>
                </c:pt>
                <c:pt idx="4">
                  <c:v>1787</c:v>
                </c:pt>
              </c:numCache>
            </c:numRef>
          </c:val>
        </c:ser>
        <c:ser>
          <c:idx val="1"/>
          <c:order val="1"/>
          <c:tx>
            <c:strRef>
              <c:f>'3.4'!$B$32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08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chemeClr val="accent1">
                      <a:lumMod val="20000"/>
                      <a:lumOff val="80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10800000" scaled="0"/>
              </a:gradFill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chemeClr val="accent1">
                      <a:lumMod val="20000"/>
                      <a:lumOff val="80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10800000" scaled="0"/>
              </a:gradFill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chemeClr val="accent1">
                      <a:lumMod val="20000"/>
                      <a:lumOff val="80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10800000" scaled="0"/>
              </a:gradFill>
            </c:spPr>
          </c:dPt>
          <c:cat>
            <c:numRef>
              <c:f>'3.4'!$C$23:$G$23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'3.4'!$C$32:$G$32</c:f>
              <c:numCache>
                <c:formatCode>_(#,##0_);_(\(#,##0\);_("-"_);_(@_)</c:formatCode>
                <c:ptCount val="5"/>
                <c:pt idx="0">
                  <c:v>3612</c:v>
                </c:pt>
                <c:pt idx="1">
                  <c:v>3407</c:v>
                </c:pt>
                <c:pt idx="2">
                  <c:v>3185</c:v>
                </c:pt>
                <c:pt idx="3">
                  <c:v>3034</c:v>
                </c:pt>
                <c:pt idx="4">
                  <c:v>3060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201216"/>
        <c:axId val="146780544"/>
      </c:barChart>
      <c:catAx>
        <c:axId val="1462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ca-ES"/>
          </a:p>
        </c:txPr>
        <c:crossAx val="146780544"/>
        <c:crosses val="autoZero"/>
        <c:auto val="1"/>
        <c:lblAlgn val="ctr"/>
        <c:lblOffset val="100"/>
        <c:noMultiLvlLbl val="0"/>
      </c:catAx>
      <c:valAx>
        <c:axId val="146780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ca-ES"/>
          </a:p>
        </c:txPr>
        <c:crossAx val="1462012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157162</xdr:rowOff>
    </xdr:from>
    <xdr:to>
      <xdr:col>7</xdr:col>
      <xdr:colOff>266700</xdr:colOff>
      <xdr:row>35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666750</xdr:colOff>
      <xdr:row>19</xdr:row>
      <xdr:rowOff>157161</xdr:rowOff>
    </xdr:from>
    <xdr:to>
      <xdr:col>17</xdr:col>
      <xdr:colOff>19050</xdr:colOff>
      <xdr:row>35</xdr:row>
      <xdr:rowOff>66674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zoomScaleNormal="100" zoomScaleSheetLayoutView="90" workbookViewId="0">
      <selection activeCell="T27" sqref="T27"/>
    </sheetView>
  </sheetViews>
  <sheetFormatPr baseColWidth="10" defaultColWidth="9.140625" defaultRowHeight="15" x14ac:dyDescent="0.25"/>
  <cols>
    <col min="1" max="1" width="0.5703125" customWidth="1"/>
    <col min="2" max="2" width="33.28515625" customWidth="1"/>
    <col min="3" max="17" width="10.85546875" customWidth="1"/>
    <col min="18" max="19" width="0.5703125" customWidth="1"/>
  </cols>
  <sheetData>
    <row r="1" spans="1:18" ht="16.5" thickTop="1" thickBot="1" x14ac:dyDescent="0.3">
      <c r="B1" s="29" t="s">
        <v>12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6.5" thickTop="1" thickBot="1" x14ac:dyDescent="0.3"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2.75" customHeight="1" thickTop="1" x14ac:dyDescent="0.25"/>
    <row r="4" spans="1:18" ht="12.75" customHeight="1" x14ac:dyDescent="0.25"/>
    <row r="6" spans="1:18" ht="3.75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1:18" ht="19.5" customHeight="1" x14ac:dyDescent="0.25">
      <c r="A7" s="21"/>
      <c r="B7" s="32"/>
      <c r="C7" s="34">
        <v>2011</v>
      </c>
      <c r="D7" s="35"/>
      <c r="E7" s="36"/>
      <c r="F7" s="34">
        <v>2012</v>
      </c>
      <c r="G7" s="35"/>
      <c r="H7" s="36"/>
      <c r="I7" s="34">
        <v>2013</v>
      </c>
      <c r="J7" s="35"/>
      <c r="K7" s="36"/>
      <c r="L7" s="34">
        <v>2014</v>
      </c>
      <c r="M7" s="35"/>
      <c r="N7" s="36"/>
      <c r="O7" s="34">
        <v>2015</v>
      </c>
      <c r="P7" s="35"/>
      <c r="Q7" s="36"/>
      <c r="R7" s="22"/>
    </row>
    <row r="8" spans="1:18" ht="19.5" customHeight="1" x14ac:dyDescent="0.25">
      <c r="A8" s="21"/>
      <c r="B8" s="33"/>
      <c r="C8" s="13" t="s">
        <v>0</v>
      </c>
      <c r="D8" s="13" t="s">
        <v>1</v>
      </c>
      <c r="E8" s="13" t="s">
        <v>2</v>
      </c>
      <c r="F8" s="13" t="s">
        <v>0</v>
      </c>
      <c r="G8" s="13" t="s">
        <v>1</v>
      </c>
      <c r="H8" s="13" t="s">
        <v>2</v>
      </c>
      <c r="I8" s="13" t="s">
        <v>0</v>
      </c>
      <c r="J8" s="13" t="s">
        <v>1</v>
      </c>
      <c r="K8" s="13" t="s">
        <v>2</v>
      </c>
      <c r="L8" s="13" t="s">
        <v>0</v>
      </c>
      <c r="M8" s="13" t="s">
        <v>1</v>
      </c>
      <c r="N8" s="13" t="s">
        <v>2</v>
      </c>
      <c r="O8" s="13" t="s">
        <v>0</v>
      </c>
      <c r="P8" s="13" t="s">
        <v>1</v>
      </c>
      <c r="Q8" s="13" t="s">
        <v>2</v>
      </c>
      <c r="R8" s="22"/>
    </row>
    <row r="9" spans="1:18" ht="19.5" customHeight="1" x14ac:dyDescent="0.25">
      <c r="A9" s="21"/>
      <c r="B9" s="14" t="s">
        <v>9</v>
      </c>
      <c r="C9" s="16">
        <v>708</v>
      </c>
      <c r="D9" s="16">
        <v>2228</v>
      </c>
      <c r="E9" s="16">
        <f t="shared" ref="E9:E14" si="0">+C9+D9</f>
        <v>2936</v>
      </c>
      <c r="F9" s="16">
        <v>651</v>
      </c>
      <c r="G9" s="16">
        <v>2069</v>
      </c>
      <c r="H9" s="16">
        <f t="shared" ref="H9:H14" si="1">+F9+G9</f>
        <v>2720</v>
      </c>
      <c r="I9" s="16">
        <v>607</v>
      </c>
      <c r="J9" s="16">
        <v>1940</v>
      </c>
      <c r="K9" s="16">
        <f t="shared" ref="K9:K13" si="2">+I9+J9</f>
        <v>2547</v>
      </c>
      <c r="L9" s="16">
        <v>608</v>
      </c>
      <c r="M9" s="16">
        <v>1894</v>
      </c>
      <c r="N9" s="16">
        <f t="shared" ref="N9:N13" si="3">+L9+M9</f>
        <v>2502</v>
      </c>
      <c r="O9" s="16">
        <v>627</v>
      </c>
      <c r="P9" s="16">
        <v>1925</v>
      </c>
      <c r="Q9" s="16">
        <f t="shared" ref="Q9:Q13" si="4">+O9+P9</f>
        <v>2552</v>
      </c>
      <c r="R9" s="22"/>
    </row>
    <row r="10" spans="1:18" ht="19.5" customHeight="1" x14ac:dyDescent="0.25">
      <c r="A10" s="21"/>
      <c r="B10" s="14" t="s">
        <v>4</v>
      </c>
      <c r="C10" s="17">
        <v>11</v>
      </c>
      <c r="D10" s="17">
        <v>18</v>
      </c>
      <c r="E10" s="17">
        <f t="shared" si="0"/>
        <v>29</v>
      </c>
      <c r="F10" s="17">
        <v>11</v>
      </c>
      <c r="G10" s="17">
        <v>18</v>
      </c>
      <c r="H10" s="17">
        <f t="shared" si="1"/>
        <v>29</v>
      </c>
      <c r="I10" s="17">
        <v>21</v>
      </c>
      <c r="J10" s="17">
        <v>43</v>
      </c>
      <c r="K10" s="17">
        <f t="shared" si="2"/>
        <v>64</v>
      </c>
      <c r="L10" s="17">
        <v>18</v>
      </c>
      <c r="M10" s="17">
        <v>35</v>
      </c>
      <c r="N10" s="17">
        <f t="shared" si="3"/>
        <v>53</v>
      </c>
      <c r="O10" s="17">
        <v>25</v>
      </c>
      <c r="P10" s="17">
        <v>54</v>
      </c>
      <c r="Q10" s="17">
        <f t="shared" si="4"/>
        <v>79</v>
      </c>
      <c r="R10" s="22"/>
    </row>
    <row r="11" spans="1:18" ht="19.5" customHeight="1" x14ac:dyDescent="0.25">
      <c r="A11" s="21"/>
      <c r="B11" s="14" t="s">
        <v>5</v>
      </c>
      <c r="C11" s="16">
        <v>15</v>
      </c>
      <c r="D11" s="16">
        <v>30</v>
      </c>
      <c r="E11" s="16">
        <f t="shared" si="0"/>
        <v>45</v>
      </c>
      <c r="F11" s="16">
        <v>11</v>
      </c>
      <c r="G11" s="16">
        <v>26</v>
      </c>
      <c r="H11" s="16">
        <f t="shared" si="1"/>
        <v>37</v>
      </c>
      <c r="I11" s="16">
        <v>17</v>
      </c>
      <c r="J11" s="16">
        <v>29</v>
      </c>
      <c r="K11" s="16">
        <f t="shared" si="2"/>
        <v>46</v>
      </c>
      <c r="L11" s="16">
        <v>13</v>
      </c>
      <c r="M11" s="16">
        <v>39</v>
      </c>
      <c r="N11" s="16">
        <f t="shared" si="3"/>
        <v>52</v>
      </c>
      <c r="O11" s="16">
        <v>15</v>
      </c>
      <c r="P11" s="16">
        <v>48</v>
      </c>
      <c r="Q11" s="16">
        <f t="shared" si="4"/>
        <v>63</v>
      </c>
      <c r="R11" s="22"/>
    </row>
    <row r="12" spans="1:18" ht="19.5" customHeight="1" x14ac:dyDescent="0.25">
      <c r="A12" s="21"/>
      <c r="B12" s="14" t="s">
        <v>6</v>
      </c>
      <c r="C12" s="17">
        <v>145</v>
      </c>
      <c r="D12" s="17">
        <v>359</v>
      </c>
      <c r="E12" s="17">
        <f t="shared" si="0"/>
        <v>504</v>
      </c>
      <c r="F12" s="17">
        <v>151</v>
      </c>
      <c r="G12" s="17">
        <v>349</v>
      </c>
      <c r="H12" s="17">
        <f t="shared" si="1"/>
        <v>500</v>
      </c>
      <c r="I12" s="17">
        <f>35+37+47+17</f>
        <v>136</v>
      </c>
      <c r="J12" s="17">
        <f>59+91+114+41</f>
        <v>305</v>
      </c>
      <c r="K12" s="17">
        <f t="shared" si="2"/>
        <v>441</v>
      </c>
      <c r="L12" s="17">
        <v>124</v>
      </c>
      <c r="M12" s="17">
        <v>237</v>
      </c>
      <c r="N12" s="17">
        <f t="shared" si="3"/>
        <v>361</v>
      </c>
      <c r="O12" s="17">
        <v>99</v>
      </c>
      <c r="P12" s="17">
        <v>222</v>
      </c>
      <c r="Q12" s="17">
        <f t="shared" si="4"/>
        <v>321</v>
      </c>
      <c r="R12" s="22"/>
    </row>
    <row r="13" spans="1:18" ht="19.5" customHeight="1" x14ac:dyDescent="0.25">
      <c r="A13" s="21"/>
      <c r="B13" s="14" t="s">
        <v>8</v>
      </c>
      <c r="C13" s="16">
        <v>1039</v>
      </c>
      <c r="D13" s="16">
        <v>621</v>
      </c>
      <c r="E13" s="16">
        <f t="shared" si="0"/>
        <v>1660</v>
      </c>
      <c r="F13" s="16">
        <v>1007</v>
      </c>
      <c r="G13" s="16">
        <v>594</v>
      </c>
      <c r="H13" s="16">
        <f t="shared" si="1"/>
        <v>1601</v>
      </c>
      <c r="I13" s="16">
        <v>915</v>
      </c>
      <c r="J13" s="16">
        <v>565</v>
      </c>
      <c r="K13" s="16">
        <f t="shared" si="2"/>
        <v>1480</v>
      </c>
      <c r="L13" s="16">
        <v>892</v>
      </c>
      <c r="M13" s="16">
        <v>554</v>
      </c>
      <c r="N13" s="16">
        <f t="shared" si="3"/>
        <v>1446</v>
      </c>
      <c r="O13" s="16">
        <v>882</v>
      </c>
      <c r="P13" s="16">
        <v>550</v>
      </c>
      <c r="Q13" s="16">
        <f t="shared" si="4"/>
        <v>1432</v>
      </c>
      <c r="R13" s="22"/>
    </row>
    <row r="14" spans="1:18" ht="19.5" customHeight="1" x14ac:dyDescent="0.25">
      <c r="A14" s="21"/>
      <c r="B14" s="14" t="s">
        <v>7</v>
      </c>
      <c r="C14" s="17">
        <f>27+125</f>
        <v>152</v>
      </c>
      <c r="D14" s="17">
        <f>81+275</f>
        <v>356</v>
      </c>
      <c r="E14" s="17">
        <f t="shared" si="0"/>
        <v>508</v>
      </c>
      <c r="F14" s="17">
        <f>50+118</f>
        <v>168</v>
      </c>
      <c r="G14" s="17">
        <f>58+293</f>
        <v>351</v>
      </c>
      <c r="H14" s="17">
        <f t="shared" si="1"/>
        <v>519</v>
      </c>
      <c r="I14" s="17">
        <f>107+51</f>
        <v>158</v>
      </c>
      <c r="J14" s="17">
        <f>259+44</f>
        <v>303</v>
      </c>
      <c r="K14" s="17">
        <f>+I14+J14</f>
        <v>461</v>
      </c>
      <c r="L14" s="17">
        <v>144</v>
      </c>
      <c r="M14" s="17">
        <v>275</v>
      </c>
      <c r="N14" s="17">
        <f>+L14+M14</f>
        <v>419</v>
      </c>
      <c r="O14" s="17">
        <f>50+89</f>
        <v>139</v>
      </c>
      <c r="P14" s="17">
        <f>41+220</f>
        <v>261</v>
      </c>
      <c r="Q14" s="17">
        <f>+O14+P14</f>
        <v>400</v>
      </c>
      <c r="R14" s="22"/>
    </row>
    <row r="15" spans="1:18" ht="19.5" customHeight="1" x14ac:dyDescent="0.25">
      <c r="A15" s="21"/>
      <c r="B15" s="14" t="s">
        <v>3</v>
      </c>
      <c r="C15" s="15">
        <f t="shared" ref="C15:E15" si="5">SUM(C9:C14)</f>
        <v>2070</v>
      </c>
      <c r="D15" s="15">
        <f t="shared" si="5"/>
        <v>3612</v>
      </c>
      <c r="E15" s="15">
        <f t="shared" si="5"/>
        <v>5682</v>
      </c>
      <c r="F15" s="15">
        <f>SUM(F9:F14)</f>
        <v>1999</v>
      </c>
      <c r="G15" s="15">
        <f t="shared" ref="G15:K15" si="6">SUM(G9:G14)</f>
        <v>3407</v>
      </c>
      <c r="H15" s="15">
        <f t="shared" si="6"/>
        <v>5406</v>
      </c>
      <c r="I15" s="15">
        <f>SUM(I9:I14)</f>
        <v>1854</v>
      </c>
      <c r="J15" s="15">
        <f t="shared" si="6"/>
        <v>3185</v>
      </c>
      <c r="K15" s="15">
        <f t="shared" si="6"/>
        <v>5039</v>
      </c>
      <c r="L15" s="15">
        <f>SUM(L9:L14)</f>
        <v>1799</v>
      </c>
      <c r="M15" s="15">
        <f t="shared" ref="M15:Q15" si="7">SUM(M9:M14)</f>
        <v>3034</v>
      </c>
      <c r="N15" s="15">
        <f t="shared" si="7"/>
        <v>4833</v>
      </c>
      <c r="O15" s="15">
        <f>SUM(O9:O14)</f>
        <v>1787</v>
      </c>
      <c r="P15" s="15">
        <f t="shared" si="7"/>
        <v>3060</v>
      </c>
      <c r="Q15" s="15">
        <f t="shared" si="7"/>
        <v>4847</v>
      </c>
      <c r="R15" s="22"/>
    </row>
    <row r="16" spans="1:18" s="5" customFormat="1" x14ac:dyDescent="0.25">
      <c r="A16" s="23"/>
      <c r="B16" s="28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4"/>
    </row>
    <row r="17" spans="1:22" ht="3.75" customHeight="1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9" spans="1:22" s="2" customFormat="1" x14ac:dyDescent="0.25">
      <c r="Q19" s="3"/>
      <c r="R19" s="3"/>
      <c r="S19" s="3"/>
      <c r="T19" s="3"/>
      <c r="U19" s="3"/>
      <c r="V19" s="3"/>
    </row>
    <row r="20" spans="1:22" s="2" customFormat="1" x14ac:dyDescent="0.25">
      <c r="A20" s="1"/>
      <c r="B20" s="37"/>
      <c r="C20" s="37"/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8"/>
      <c r="R20" s="8"/>
      <c r="S20" s="8"/>
      <c r="T20" s="8"/>
      <c r="U20" s="8"/>
      <c r="V20" s="3"/>
    </row>
    <row r="21" spans="1:22" s="2" customFormat="1" x14ac:dyDescent="0.25">
      <c r="A21" s="1"/>
      <c r="B21" s="37"/>
      <c r="C21" s="37"/>
      <c r="D21" s="3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8"/>
      <c r="R21" s="8"/>
      <c r="S21" s="8"/>
      <c r="T21" s="8"/>
      <c r="U21" s="8"/>
      <c r="V21" s="3"/>
    </row>
    <row r="22" spans="1:22" s="2" customFormat="1" x14ac:dyDescent="0.25">
      <c r="A22" s="1"/>
      <c r="B22" s="7"/>
      <c r="C22" s="7"/>
      <c r="D22" s="7"/>
      <c r="E22" s="7"/>
      <c r="F22" s="7"/>
      <c r="G22" s="12"/>
      <c r="H22" s="12"/>
      <c r="I22" s="38"/>
      <c r="J22" s="38"/>
      <c r="K22" s="38"/>
      <c r="L22" s="38"/>
      <c r="M22" s="38"/>
      <c r="N22" s="38"/>
      <c r="O22" s="38"/>
      <c r="P22" s="38"/>
      <c r="Q22" s="8"/>
      <c r="R22" s="8"/>
      <c r="S22" s="8"/>
      <c r="T22" s="8"/>
      <c r="U22" s="8"/>
      <c r="V22" s="3"/>
    </row>
    <row r="23" spans="1:22" s="2" customFormat="1" x14ac:dyDescent="0.25">
      <c r="A23" s="1"/>
      <c r="B23" s="7"/>
      <c r="C23" s="7">
        <f>C7</f>
        <v>2011</v>
      </c>
      <c r="D23" s="7">
        <f>F7</f>
        <v>2012</v>
      </c>
      <c r="E23" s="7">
        <f>I7</f>
        <v>2013</v>
      </c>
      <c r="F23" s="7">
        <f>L7</f>
        <v>2014</v>
      </c>
      <c r="G23" s="7">
        <f>O7</f>
        <v>2015</v>
      </c>
      <c r="H23" s="12"/>
      <c r="I23" s="38"/>
      <c r="J23" s="38"/>
      <c r="K23" s="38"/>
      <c r="L23" s="38"/>
      <c r="M23" s="38"/>
      <c r="N23" s="38"/>
      <c r="O23" s="38"/>
      <c r="P23" s="38"/>
      <c r="Q23" s="8"/>
      <c r="R23" s="8"/>
      <c r="S23" s="8"/>
      <c r="T23" s="8"/>
      <c r="U23" s="8"/>
      <c r="V23" s="3"/>
    </row>
    <row r="24" spans="1:22" s="2" customFormat="1" x14ac:dyDescent="0.25">
      <c r="A24" s="1"/>
      <c r="B24" s="6" t="s">
        <v>9</v>
      </c>
      <c r="C24" s="9">
        <f>E9</f>
        <v>2936</v>
      </c>
      <c r="D24" s="9">
        <f>H9</f>
        <v>2720</v>
      </c>
      <c r="E24" s="9">
        <f>K9</f>
        <v>2547</v>
      </c>
      <c r="F24" s="9">
        <f>N9</f>
        <v>2502</v>
      </c>
      <c r="G24" s="9">
        <f>Q9</f>
        <v>2552</v>
      </c>
      <c r="H24" s="12"/>
      <c r="I24" s="38"/>
      <c r="J24" s="38"/>
      <c r="K24" s="38"/>
      <c r="L24" s="38"/>
      <c r="M24" s="38"/>
      <c r="N24" s="38"/>
      <c r="O24" s="38"/>
      <c r="P24" s="38"/>
      <c r="Q24" s="8"/>
      <c r="R24" s="8"/>
      <c r="S24" s="8"/>
      <c r="T24" s="8"/>
      <c r="U24" s="8"/>
      <c r="V24" s="3"/>
    </row>
    <row r="25" spans="1:22" s="2" customFormat="1" ht="50.25" customHeight="1" x14ac:dyDescent="0.25">
      <c r="A25" s="1"/>
      <c r="B25" s="6" t="s">
        <v>4</v>
      </c>
      <c r="C25" s="9">
        <f t="shared" ref="C25:C29" si="8">E10</f>
        <v>29</v>
      </c>
      <c r="D25" s="9">
        <f t="shared" ref="D25:D29" si="9">H10</f>
        <v>29</v>
      </c>
      <c r="E25" s="9">
        <f t="shared" ref="E25:E29" si="10">K10</f>
        <v>64</v>
      </c>
      <c r="F25" s="9">
        <f t="shared" ref="F25:G29" si="11">N10</f>
        <v>53</v>
      </c>
      <c r="G25" s="9">
        <f t="shared" ref="G25:G29" si="12">Q10</f>
        <v>79</v>
      </c>
      <c r="H25" s="12"/>
      <c r="I25" s="38"/>
      <c r="J25" s="38"/>
      <c r="K25" s="38"/>
      <c r="L25" s="38"/>
      <c r="M25" s="38"/>
      <c r="N25" s="38"/>
      <c r="O25" s="38"/>
      <c r="P25" s="38"/>
      <c r="Q25" s="8"/>
      <c r="R25" s="8"/>
      <c r="S25" s="8"/>
      <c r="T25" s="8"/>
      <c r="U25" s="8"/>
      <c r="V25" s="3"/>
    </row>
    <row r="26" spans="1:22" s="2" customFormat="1" x14ac:dyDescent="0.25">
      <c r="A26" s="1"/>
      <c r="B26" s="6" t="s">
        <v>5</v>
      </c>
      <c r="C26" s="9">
        <f t="shared" si="8"/>
        <v>45</v>
      </c>
      <c r="D26" s="9">
        <f t="shared" si="9"/>
        <v>37</v>
      </c>
      <c r="E26" s="9">
        <f>K11</f>
        <v>46</v>
      </c>
      <c r="F26" s="9">
        <f>N11</f>
        <v>52</v>
      </c>
      <c r="G26" s="9">
        <f t="shared" si="12"/>
        <v>63</v>
      </c>
      <c r="H26" s="12"/>
      <c r="I26" s="38"/>
      <c r="J26" s="38"/>
      <c r="K26" s="38"/>
      <c r="L26" s="38"/>
      <c r="M26" s="38"/>
      <c r="N26" s="38"/>
      <c r="O26" s="38"/>
      <c r="P26" s="38"/>
      <c r="Q26" s="8"/>
      <c r="R26" s="8"/>
      <c r="S26" s="8"/>
      <c r="T26" s="8"/>
      <c r="U26" s="8"/>
      <c r="V26" s="3"/>
    </row>
    <row r="27" spans="1:22" s="2" customFormat="1" x14ac:dyDescent="0.25">
      <c r="A27" s="1"/>
      <c r="B27" s="6" t="s">
        <v>13</v>
      </c>
      <c r="C27" s="9">
        <f t="shared" si="8"/>
        <v>504</v>
      </c>
      <c r="D27" s="9">
        <f t="shared" si="9"/>
        <v>500</v>
      </c>
      <c r="E27" s="9">
        <f t="shared" si="10"/>
        <v>441</v>
      </c>
      <c r="F27" s="9">
        <f t="shared" si="11"/>
        <v>361</v>
      </c>
      <c r="G27" s="9">
        <f t="shared" si="12"/>
        <v>321</v>
      </c>
      <c r="H27" s="12"/>
      <c r="I27" s="38"/>
      <c r="J27" s="38"/>
      <c r="K27" s="38"/>
      <c r="L27" s="38"/>
      <c r="M27" s="38"/>
      <c r="N27" s="38"/>
      <c r="O27" s="38"/>
      <c r="P27" s="38"/>
      <c r="Q27" s="8"/>
      <c r="R27" s="8"/>
      <c r="S27" s="8"/>
      <c r="T27" s="8"/>
      <c r="U27" s="8"/>
      <c r="V27" s="3"/>
    </row>
    <row r="28" spans="1:22" s="2" customFormat="1" x14ac:dyDescent="0.25">
      <c r="A28" s="1"/>
      <c r="B28" s="6" t="s">
        <v>8</v>
      </c>
      <c r="C28" s="9">
        <f t="shared" si="8"/>
        <v>1660</v>
      </c>
      <c r="D28" s="9">
        <f t="shared" si="9"/>
        <v>1601</v>
      </c>
      <c r="E28" s="9">
        <f t="shared" si="10"/>
        <v>1480</v>
      </c>
      <c r="F28" s="9">
        <f t="shared" si="11"/>
        <v>1446</v>
      </c>
      <c r="G28" s="9">
        <f t="shared" si="12"/>
        <v>1432</v>
      </c>
      <c r="H28" s="12"/>
      <c r="I28" s="38"/>
      <c r="J28" s="38"/>
      <c r="K28" s="38"/>
      <c r="L28" s="38"/>
      <c r="M28" s="38"/>
      <c r="N28" s="38"/>
      <c r="O28" s="38"/>
      <c r="P28" s="38"/>
      <c r="Q28" s="8"/>
      <c r="R28" s="8"/>
      <c r="S28" s="8"/>
      <c r="T28" s="8"/>
      <c r="U28" s="8"/>
      <c r="V28" s="3"/>
    </row>
    <row r="29" spans="1:22" s="2" customFormat="1" ht="38.25" customHeight="1" x14ac:dyDescent="0.25">
      <c r="A29" s="1"/>
      <c r="B29" s="6" t="s">
        <v>7</v>
      </c>
      <c r="C29" s="9">
        <f t="shared" si="8"/>
        <v>508</v>
      </c>
      <c r="D29" s="9">
        <f t="shared" si="9"/>
        <v>519</v>
      </c>
      <c r="E29" s="9">
        <f t="shared" si="10"/>
        <v>461</v>
      </c>
      <c r="F29" s="9">
        <f t="shared" si="11"/>
        <v>419</v>
      </c>
      <c r="G29" s="9">
        <f t="shared" si="12"/>
        <v>400</v>
      </c>
      <c r="H29" s="12"/>
      <c r="I29" s="38"/>
      <c r="J29" s="38"/>
      <c r="K29" s="38"/>
      <c r="L29" s="38"/>
      <c r="M29" s="38"/>
      <c r="N29" s="38"/>
      <c r="O29" s="38"/>
      <c r="P29" s="38"/>
      <c r="Q29" s="8"/>
      <c r="R29" s="8"/>
      <c r="S29" s="8"/>
      <c r="T29" s="8"/>
      <c r="U29" s="8"/>
      <c r="V29" s="3"/>
    </row>
    <row r="30" spans="1:22" s="2" customFormat="1" x14ac:dyDescent="0.25">
      <c r="A30" s="1"/>
      <c r="B30" s="7"/>
      <c r="C30" s="7"/>
      <c r="D30" s="7"/>
      <c r="E30" s="7"/>
      <c r="F30" s="9"/>
      <c r="G30" s="9"/>
      <c r="H30" s="12"/>
      <c r="I30" s="38"/>
      <c r="J30" s="38"/>
      <c r="K30" s="38"/>
      <c r="L30" s="38"/>
      <c r="M30" s="38"/>
      <c r="N30" s="38"/>
      <c r="O30" s="38"/>
      <c r="P30" s="38"/>
      <c r="Q30" s="8"/>
      <c r="R30" s="8"/>
      <c r="S30" s="8"/>
      <c r="T30" s="8"/>
      <c r="U30" s="8"/>
      <c r="V30" s="3"/>
    </row>
    <row r="31" spans="1:22" s="2" customFormat="1" x14ac:dyDescent="0.25">
      <c r="A31" s="1"/>
      <c r="B31" s="7" t="s">
        <v>0</v>
      </c>
      <c r="C31" s="9">
        <f>+C15</f>
        <v>2070</v>
      </c>
      <c r="D31" s="9">
        <f>F15</f>
        <v>1999</v>
      </c>
      <c r="E31" s="9">
        <f>I15</f>
        <v>1854</v>
      </c>
      <c r="F31" s="9">
        <f>L15</f>
        <v>1799</v>
      </c>
      <c r="G31" s="9">
        <f>O15</f>
        <v>1787</v>
      </c>
      <c r="H31" s="12"/>
      <c r="I31" s="38"/>
      <c r="J31" s="38"/>
      <c r="K31" s="38"/>
      <c r="L31" s="38"/>
      <c r="M31" s="38"/>
      <c r="N31" s="38"/>
      <c r="O31" s="38"/>
      <c r="P31" s="38"/>
      <c r="Q31" s="8"/>
      <c r="R31" s="8"/>
      <c r="S31" s="8"/>
      <c r="T31" s="8"/>
      <c r="U31" s="8"/>
      <c r="V31" s="3"/>
    </row>
    <row r="32" spans="1:22" s="2" customFormat="1" x14ac:dyDescent="0.25">
      <c r="A32" s="1"/>
      <c r="B32" s="7" t="s">
        <v>1</v>
      </c>
      <c r="C32" s="9">
        <f>D15</f>
        <v>3612</v>
      </c>
      <c r="D32" s="9">
        <f>G15</f>
        <v>3407</v>
      </c>
      <c r="E32" s="9">
        <f>J15</f>
        <v>3185</v>
      </c>
      <c r="F32" s="9">
        <f>M15</f>
        <v>3034</v>
      </c>
      <c r="G32" s="9">
        <f>P15</f>
        <v>3060</v>
      </c>
      <c r="H32" s="12"/>
      <c r="I32" s="38"/>
      <c r="J32" s="38"/>
      <c r="K32" s="38"/>
      <c r="L32" s="38"/>
      <c r="M32" s="38"/>
      <c r="N32" s="38"/>
      <c r="O32" s="38"/>
      <c r="P32" s="38"/>
      <c r="Q32" s="8"/>
      <c r="R32" s="8"/>
      <c r="S32" s="8"/>
      <c r="T32" s="8"/>
      <c r="U32" s="8"/>
      <c r="V32" s="3"/>
    </row>
    <row r="33" spans="1:22" ht="38.25" customHeight="1" x14ac:dyDescent="0.25">
      <c r="A33" s="1"/>
      <c r="B33" s="7"/>
      <c r="C33" s="7"/>
      <c r="D33" s="7"/>
      <c r="E33" s="7"/>
      <c r="F33" s="7"/>
      <c r="G33" s="12"/>
      <c r="H33" s="12"/>
      <c r="I33" s="38"/>
      <c r="J33" s="38"/>
      <c r="K33" s="38"/>
      <c r="L33" s="38"/>
      <c r="M33" s="38"/>
      <c r="N33" s="38"/>
      <c r="O33" s="38"/>
      <c r="P33" s="38"/>
      <c r="Q33" s="8"/>
      <c r="R33" s="8"/>
      <c r="S33" s="8"/>
      <c r="T33" s="8"/>
      <c r="U33" s="8"/>
      <c r="V33" s="3"/>
    </row>
    <row r="34" spans="1:22" x14ac:dyDescent="0.25">
      <c r="B34" s="7"/>
      <c r="C34" s="7"/>
      <c r="D34" s="7"/>
      <c r="E34" s="7"/>
      <c r="F34" s="7"/>
      <c r="G34" s="12"/>
      <c r="H34" s="12"/>
      <c r="I34" s="12"/>
      <c r="J34" s="1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3"/>
    </row>
    <row r="35" spans="1:22" x14ac:dyDescent="0.25">
      <c r="B35" s="10"/>
      <c r="C35" s="11"/>
      <c r="D35" s="11"/>
      <c r="E35" s="11"/>
      <c r="F35" s="11"/>
      <c r="G35" s="11"/>
      <c r="H35" s="11"/>
      <c r="I35" s="11"/>
      <c r="J35" s="1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3"/>
    </row>
    <row r="36" spans="1:22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3"/>
    </row>
    <row r="37" spans="1:22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3"/>
    </row>
    <row r="38" spans="1:22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3"/>
    </row>
    <row r="39" spans="1:22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3"/>
    </row>
    <row r="40" spans="1:22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3"/>
    </row>
    <row r="41" spans="1:22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3"/>
    </row>
    <row r="42" spans="1:22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</sheetData>
  <mergeCells count="8">
    <mergeCell ref="B1:R1"/>
    <mergeCell ref="B2:R2"/>
    <mergeCell ref="B7:B8"/>
    <mergeCell ref="I7:K7"/>
    <mergeCell ref="C7:E7"/>
    <mergeCell ref="F7:H7"/>
    <mergeCell ref="L7:N7"/>
    <mergeCell ref="O7:Q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webPublishItems count="1">
    <webPublishItem id="28034" divId="3_3_1_28034" sourceType="range" sourceRef="A6:R36" destinationFile="G:\GPAQ\GPAQ-COMU\Estadístiques internes\LLIBREDA\Lldades 2015\Taules\03 Personal\3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3.4</vt:lpstr>
      <vt:lpstr>'3.4'!Área_de_impresión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2011-09-15T07:54:17Z</cp:lastPrinted>
  <dcterms:created xsi:type="dcterms:W3CDTF">2010-03-17T14:59:51Z</dcterms:created>
  <dcterms:modified xsi:type="dcterms:W3CDTF">2016-06-22T10:53:29Z</dcterms:modified>
</cp:coreProperties>
</file>