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-96" yWindow="0" windowWidth="28896" windowHeight="12648"/>
  </bookViews>
  <sheets>
    <sheet name="1_3_3" sheetId="1" r:id="rId1"/>
  </sheets>
  <definedNames>
    <definedName name="_xlnm.Print_Area" localSheetId="0">'1_3_3'!$A$1:$M$119</definedName>
  </definedNames>
  <calcPr calcId="162913"/>
</workbook>
</file>

<file path=xl/calcChain.xml><?xml version="1.0" encoding="utf-8"?>
<calcChain xmlns="http://schemas.openxmlformats.org/spreadsheetml/2006/main">
  <c r="L76" i="1" l="1"/>
  <c r="L74" i="1"/>
  <c r="I74" i="1"/>
  <c r="F12" i="1" l="1"/>
  <c r="L13" i="1" l="1"/>
  <c r="I13" i="1"/>
  <c r="F13" i="1"/>
  <c r="D92" i="1" l="1"/>
  <c r="D110" i="1" s="1"/>
  <c r="I104" i="1"/>
  <c r="I103" i="1"/>
  <c r="K105" i="1"/>
  <c r="K111" i="1" s="1"/>
  <c r="J105" i="1"/>
  <c r="J111" i="1" s="1"/>
  <c r="H105" i="1"/>
  <c r="H111" i="1" s="1"/>
  <c r="G105" i="1"/>
  <c r="G111" i="1" s="1"/>
  <c r="E105" i="1"/>
  <c r="E111" i="1" s="1"/>
  <c r="D105" i="1"/>
  <c r="D111" i="1" s="1"/>
  <c r="L104" i="1"/>
  <c r="L103" i="1"/>
  <c r="L102" i="1"/>
  <c r="D112" i="1" l="1"/>
  <c r="I105" i="1"/>
  <c r="I111" i="1" s="1"/>
  <c r="L105" i="1"/>
  <c r="L111" i="1" s="1"/>
  <c r="F105" i="1"/>
  <c r="F111" i="1" s="1"/>
  <c r="L14" i="1" l="1"/>
  <c r="I14" i="1"/>
  <c r="F14" i="1"/>
  <c r="I12" i="1"/>
  <c r="I11" i="1"/>
  <c r="I10" i="1"/>
  <c r="I9" i="1"/>
  <c r="F10" i="1"/>
  <c r="F11" i="1"/>
  <c r="F9" i="1"/>
  <c r="L57" i="1" l="1"/>
  <c r="K77" i="1"/>
  <c r="J77" i="1"/>
  <c r="K73" i="1"/>
  <c r="J73" i="1"/>
  <c r="K72" i="1"/>
  <c r="J72" i="1"/>
  <c r="L71" i="1"/>
  <c r="K53" i="1"/>
  <c r="J53" i="1"/>
  <c r="K33" i="1"/>
  <c r="J33" i="1"/>
  <c r="K35" i="1"/>
  <c r="L35" i="1" s="1"/>
  <c r="K26" i="1"/>
  <c r="J26" i="1"/>
  <c r="L23" i="1"/>
  <c r="L22" i="1"/>
  <c r="K17" i="1"/>
  <c r="J17" i="1"/>
  <c r="L11" i="1"/>
  <c r="L12" i="1"/>
  <c r="L10" i="1"/>
  <c r="L9" i="1"/>
  <c r="L91" i="1"/>
  <c r="L90" i="1"/>
  <c r="L89" i="1"/>
  <c r="L88" i="1"/>
  <c r="L84" i="1"/>
  <c r="L83" i="1"/>
  <c r="L82" i="1"/>
  <c r="L81" i="1"/>
  <c r="L80" i="1"/>
  <c r="L79" i="1"/>
  <c r="L78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2" i="1"/>
  <c r="L51" i="1"/>
  <c r="L50" i="1"/>
  <c r="L49" i="1"/>
  <c r="L48" i="1"/>
  <c r="L47" i="1"/>
  <c r="L46" i="1"/>
  <c r="L45" i="1"/>
  <c r="L44" i="1"/>
  <c r="L43" i="1"/>
  <c r="L40" i="1"/>
  <c r="L39" i="1"/>
  <c r="L38" i="1"/>
  <c r="L37" i="1"/>
  <c r="L36" i="1"/>
  <c r="L34" i="1"/>
  <c r="L32" i="1"/>
  <c r="L31" i="1"/>
  <c r="L30" i="1"/>
  <c r="L29" i="1"/>
  <c r="L28" i="1"/>
  <c r="L27" i="1"/>
  <c r="L25" i="1"/>
  <c r="L24" i="1"/>
  <c r="L8" i="1"/>
  <c r="L21" i="1"/>
  <c r="L20" i="1"/>
  <c r="L19" i="1"/>
  <c r="L18" i="1"/>
  <c r="L16" i="1"/>
  <c r="L15" i="1"/>
  <c r="L7" i="1"/>
  <c r="L86" i="1"/>
  <c r="K92" i="1" l="1"/>
  <c r="K110" i="1" s="1"/>
  <c r="K112" i="1" s="1"/>
  <c r="L77" i="1"/>
  <c r="J92" i="1"/>
  <c r="J110" i="1" s="1"/>
  <c r="J112" i="1" s="1"/>
  <c r="L75" i="1"/>
  <c r="L26" i="1"/>
  <c r="L73" i="1"/>
  <c r="L72" i="1"/>
  <c r="L53" i="1"/>
  <c r="L33" i="1"/>
  <c r="L17" i="1"/>
  <c r="I83" i="1"/>
  <c r="I84" i="1"/>
  <c r="H92" i="1"/>
  <c r="H110" i="1" s="1"/>
  <c r="H112" i="1" s="1"/>
  <c r="I70" i="1"/>
  <c r="I69" i="1"/>
  <c r="I68" i="1"/>
  <c r="I45" i="1"/>
  <c r="I44" i="1"/>
  <c r="I91" i="1"/>
  <c r="I90" i="1"/>
  <c r="I89" i="1"/>
  <c r="I88" i="1"/>
  <c r="I87" i="1"/>
  <c r="I86" i="1"/>
  <c r="I82" i="1"/>
  <c r="I81" i="1"/>
  <c r="I80" i="1"/>
  <c r="I79" i="1"/>
  <c r="I78" i="1"/>
  <c r="I77" i="1"/>
  <c r="I73" i="1"/>
  <c r="I72" i="1"/>
  <c r="I67" i="1"/>
  <c r="I66" i="1"/>
  <c r="I65" i="1"/>
  <c r="I64" i="1"/>
  <c r="I63" i="1"/>
  <c r="I62" i="1"/>
  <c r="I61" i="1"/>
  <c r="I60" i="1"/>
  <c r="I59" i="1"/>
  <c r="I58" i="1"/>
  <c r="I56" i="1"/>
  <c r="I54" i="1"/>
  <c r="I53" i="1"/>
  <c r="I51" i="1"/>
  <c r="I50" i="1"/>
  <c r="I49" i="1"/>
  <c r="I48" i="1"/>
  <c r="I47" i="1"/>
  <c r="I46" i="1"/>
  <c r="I43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8" i="1"/>
  <c r="I7" i="1"/>
  <c r="I21" i="1"/>
  <c r="I20" i="1"/>
  <c r="I19" i="1"/>
  <c r="I18" i="1"/>
  <c r="I17" i="1"/>
  <c r="I16" i="1"/>
  <c r="I15" i="1"/>
  <c r="E92" i="1"/>
  <c r="E110" i="1" s="1"/>
  <c r="E112" i="1" s="1"/>
  <c r="I75" i="1" l="1"/>
  <c r="I92" i="1" s="1"/>
  <c r="I110" i="1" s="1"/>
  <c r="I112" i="1" s="1"/>
  <c r="L92" i="1"/>
  <c r="L110" i="1" s="1"/>
  <c r="L112" i="1" s="1"/>
  <c r="G92" i="1"/>
  <c r="G110" i="1" s="1"/>
  <c r="G112" i="1" s="1"/>
  <c r="F92" i="1"/>
  <c r="F110" i="1" s="1"/>
  <c r="F112" i="1" s="1"/>
</calcChain>
</file>

<file path=xl/sharedStrings.xml><?xml version="1.0" encoding="utf-8"?>
<sst xmlns="http://schemas.openxmlformats.org/spreadsheetml/2006/main" count="193" uniqueCount="123">
  <si>
    <t>Estudiantat total de màsters universitaris distribuïts segons el gènere</t>
  </si>
  <si>
    <t>2013-2014</t>
  </si>
  <si>
    <t>Unitat Responsable</t>
  </si>
  <si>
    <t>Estudi</t>
  </si>
  <si>
    <t>Dones</t>
  </si>
  <si>
    <t>Homes</t>
  </si>
  <si>
    <t>Total</t>
  </si>
  <si>
    <t>Màster en Arquitectura, Energia i Medi Ambient</t>
  </si>
  <si>
    <t>Màster en Gestió i Valoració Urbana</t>
  </si>
  <si>
    <t>Màster en Paisatgisme</t>
  </si>
  <si>
    <t>Màster en Tecnologia a l'Arquitectura</t>
  </si>
  <si>
    <t>Màster en Teoria i Història de l'Arquitectura</t>
  </si>
  <si>
    <t>Màster en Teoria i Pràctica del Projecte d'Arquitectura</t>
  </si>
  <si>
    <t>Màster en Urbanisme</t>
  </si>
  <si>
    <t>200 FME</t>
  </si>
  <si>
    <t>Master en Estadística i Investigació Operativa</t>
  </si>
  <si>
    <t>-</t>
  </si>
  <si>
    <t>Master in Advanced Mathematics and Mathematical Engineering</t>
  </si>
  <si>
    <t>Màster en Enginyeria de Sistemes Automàtics i Electrònica Industrial</t>
  </si>
  <si>
    <t xml:space="preserve">Màster en Enginyeria d'Organització </t>
  </si>
  <si>
    <t>230 ETSETB</t>
  </si>
  <si>
    <t>Màster en Fotònica</t>
  </si>
  <si>
    <t>European Master in Photonics Engineering, Nanophotonics and Biophotonics</t>
  </si>
  <si>
    <t xml:space="preserve">Master en Enginyeria Electrònica </t>
  </si>
  <si>
    <t>Màster en Enginyeria Telemàtica</t>
  </si>
  <si>
    <t>European Master of Research on Information and Communication Technologies - MERIT</t>
  </si>
  <si>
    <t>Master of Science in Information and Communication Technologies - MINT</t>
  </si>
  <si>
    <t>Màster Universitari en Enginyeria de Telecomunicació</t>
  </si>
  <si>
    <t>240 ETSEIB</t>
  </si>
  <si>
    <t>Màster en Seguretat i Salut en el Treball: Prevenció de Riscos Laborals</t>
  </si>
  <si>
    <t>Màster en Enginyeria Biotecnològica</t>
  </si>
  <si>
    <t>European Master in Advanced Materials Science and Engineering (AMASE)</t>
  </si>
  <si>
    <t>Màster en Automàtica i Robòtica</t>
  </si>
  <si>
    <t>Màster en Ciència i Enginyeria de Materials</t>
  </si>
  <si>
    <t>Màster en Enginyeria d'Automoció</t>
  </si>
  <si>
    <t>Màster en Enginyeria Nuclear</t>
  </si>
  <si>
    <t>Màster en Enginyeria Química</t>
  </si>
  <si>
    <t>Màster en Logística, Transport i Mobilitat</t>
  </si>
  <si>
    <t>Màster en Polímers i Biopolímers</t>
  </si>
  <si>
    <t>Màster en Recerca en Enginyeria de Processos Químics</t>
  </si>
  <si>
    <t>Màster en Sistemes Energètics Sostenibles</t>
  </si>
  <si>
    <t>250 ETSECCPB</t>
  </si>
  <si>
    <t>Màster en Anàlisi Estructural de Monuments i Construccions Històriques (SAMHC)</t>
  </si>
  <si>
    <t>Master in Computational Mechanics</t>
  </si>
  <si>
    <t>European Master in Hydroinformatics and Water Management (EuroAquae)</t>
  </si>
  <si>
    <t>Erasmus Mundus en Gestió del Risc per Inundació</t>
  </si>
  <si>
    <t>Màster en Enginyeria Civil</t>
  </si>
  <si>
    <t>Màster en Enginyeria de Camins, Canals i Ports</t>
  </si>
  <si>
    <t>Màster en Enginyeria i Gestió Costanera i Marítima (COMEM)</t>
  </si>
  <si>
    <t>Màster en Enginyeria Estructural i de la Construcció</t>
  </si>
  <si>
    <t>Màster en Mètodes Numèrics en Enginyeria</t>
  </si>
  <si>
    <t>Màster en Recursos Hídrics</t>
  </si>
  <si>
    <t>Màster en Enginyeria Ambiental</t>
  </si>
  <si>
    <t>270 FIB</t>
  </si>
  <si>
    <t>Màster en Arquitectura de Computadors, Xarxes i Sistemes</t>
  </si>
  <si>
    <t>Màster en Computació</t>
  </si>
  <si>
    <t>Màster en Computació distribuÏda</t>
  </si>
  <si>
    <t>Màster en Enginyeria Informàtica</t>
  </si>
  <si>
    <t>Màster en Intel·ligència Artificial</t>
  </si>
  <si>
    <t>Màster en Inovació i Reserca en Informàtica</t>
  </si>
  <si>
    <t xml:space="preserve">Màster en Tecnologies de la Informació </t>
  </si>
  <si>
    <t>Màster Erasmus Mundus en Tecnologies de la Informació per a la Intel·Ligència Empresarial</t>
  </si>
  <si>
    <t>300 EETAC</t>
  </si>
  <si>
    <t>Màster en Ciència i Tecnologia Aeroespacial</t>
  </si>
  <si>
    <t>Màster en Enginyeria i Gestió de les Telecomunicacions - MASTEAM</t>
  </si>
  <si>
    <t>310 EPSEB</t>
  </si>
  <si>
    <t>Màster en Edificació</t>
  </si>
  <si>
    <t>Màster en Enginyeria de Tecnologies de Materials Fibrosos</t>
  </si>
  <si>
    <t xml:space="preserve">Màster en Enginyeria Tèxtil, Paperera i Gràfica </t>
  </si>
  <si>
    <t>330 EPSEM</t>
  </si>
  <si>
    <t>Màster en Enginyeria de Recursos Naturals</t>
  </si>
  <si>
    <t>Màster Universitari En Enginyeria De Mines</t>
  </si>
  <si>
    <t>340 EPSEVG</t>
  </si>
  <si>
    <t>370 EUOOT</t>
  </si>
  <si>
    <t>Màster en Optometria i Ciències de la Visió</t>
  </si>
  <si>
    <t>390 ESAB</t>
  </si>
  <si>
    <t>Màster en Agricultura per al Desenvolupament</t>
  </si>
  <si>
    <t>Màster en Sistemes Agrícoles Periurbans</t>
  </si>
  <si>
    <t>410 ICE</t>
  </si>
  <si>
    <t xml:space="preserve">Màster universitari en Formació del Professorat d'Educació Secundària Obligatòria i Batxillerat, Formació Professional i Ensenyament d'Idiomes. Especialitat en matemàtiques.  </t>
  </si>
  <si>
    <t xml:space="preserve">Màster universitari en Formació del Professorat d'Educació Secundària Obligatòria i Batxillerat, Formació Professional i Ensenyament d'Idiomes. Especialitat en tecnologia. </t>
  </si>
  <si>
    <t xml:space="preserve">Màster universitari en Formació del Professorat d'Educació Secundària Obligatòria i Batxillerat, Formació Professional i Ensenyament d'Idiomes. Especialitat en tecnologies industrials.  </t>
  </si>
  <si>
    <t>480 IS.UPC</t>
  </si>
  <si>
    <t>Màster en Tecnologia per al Desenvolupament Humà i la Cooperació</t>
  </si>
  <si>
    <t>Màster Universitari en Ciència i Tecnologia de la Sostenibilitat</t>
  </si>
  <si>
    <t>Màster en Sostenibilitat</t>
  </si>
  <si>
    <t>708 ETCG</t>
  </si>
  <si>
    <t>Màster en Enginyeria del Terreny i Enginyeria Sísmica</t>
  </si>
  <si>
    <t>820 EUETIB</t>
  </si>
  <si>
    <t>Màster en Enginyeria en Energia</t>
  </si>
  <si>
    <t>860 EEI</t>
  </si>
  <si>
    <t>Màster en Enginyeria del Cuir</t>
  </si>
  <si>
    <t>TOTAL</t>
  </si>
  <si>
    <t>European Master in Data Mining and Knowledge Management</t>
  </si>
  <si>
    <t>2014-2015</t>
  </si>
  <si>
    <t>Màster en Enginyeria Aeronàutica</t>
  </si>
  <si>
    <t>Màster en Cadena de Subministrament, Transport i Mobilitat</t>
  </si>
  <si>
    <t>Màster en Enginyeria Industrial</t>
  </si>
  <si>
    <t>280 FNB</t>
  </si>
  <si>
    <t>Màster en Enginyeria Marina</t>
  </si>
  <si>
    <t>Màster en Enginyeria Nàutica i Transport Marítim</t>
  </si>
  <si>
    <t>290 ETSAV</t>
  </si>
  <si>
    <t>Màster en Intervenció Sostenible del Medi Construït</t>
  </si>
  <si>
    <t>European Master in Agricultural, Food and Environmental Policy Analysis</t>
  </si>
  <si>
    <t>Màster en Tecnologies Facilitadores per a la Indústria Alimentària i de Bioprocesos</t>
  </si>
  <si>
    <t>2015-2016</t>
  </si>
  <si>
    <t>210 ETSAB</t>
  </si>
  <si>
    <t>Màster en Arquitectura</t>
  </si>
  <si>
    <t>Màster en Arquitectura·BarcelonaArch (MBArch)</t>
  </si>
  <si>
    <t>Màster en Enginyeria Geològica I De Mines</t>
  </si>
  <si>
    <t>Màster en Enginyeria del Terreny</t>
  </si>
  <si>
    <t>801 EUNCET</t>
  </si>
  <si>
    <t>(*) Durant el curs 2015-2016 els centres 220 ETSEIAT i 320 EET s'han fusionat creant el centre 205 ESEIAAT</t>
  </si>
  <si>
    <t>Centres Adscrits</t>
  </si>
  <si>
    <t>Màster en Administració i direcció d'empreses</t>
  </si>
  <si>
    <t>TOTAL CENTRES ADSCRITS</t>
  </si>
  <si>
    <t>TOTAL CENTRES PROPIS</t>
  </si>
  <si>
    <t>TOTAL UPC (CENTRES PROPIS I ADSCRITS)</t>
  </si>
  <si>
    <t>Dades a maig 2016</t>
  </si>
  <si>
    <t>Centres Propis</t>
  </si>
  <si>
    <r>
      <t xml:space="preserve">205 ESEIAAT </t>
    </r>
    <r>
      <rPr>
        <vertAlign val="superscript"/>
        <sz val="10"/>
        <color rgb="FF003366"/>
        <rFont val="Arial"/>
        <family val="2"/>
      </rPr>
      <t>(*)</t>
    </r>
  </si>
  <si>
    <t>Màster en Construcció Avançada de l'Edificació</t>
  </si>
  <si>
    <t>Màster en Gestió de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</si>
</sst>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22" x14ac:knownFonts="1">
    <font>
      <sz val="11"/>
      <color theme="1"/>
      <name val="Calibri"/>
      <family val="2"/>
      <scheme val="minor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Helv"/>
    </font>
    <font>
      <sz val="10"/>
      <color indexed="18"/>
      <name val="Arial"/>
      <family val="2"/>
    </font>
    <font>
      <b/>
      <sz val="10"/>
      <color rgb="FF003366"/>
      <name val="Helv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rgb="FF00336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i/>
      <sz val="8"/>
      <color rgb="FF003366"/>
      <name val="Arial"/>
      <family val="2"/>
    </font>
    <font>
      <i/>
      <sz val="8"/>
      <color theme="4" tint="-0.249977111117893"/>
      <name val="Arial"/>
      <family val="2"/>
    </font>
    <font>
      <vertAlign val="superscript"/>
      <sz val="10"/>
      <color rgb="FF00336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/>
      <top style="thin">
        <color theme="4" tint="-0.24994659260841701"/>
      </top>
      <bottom style="thin">
        <color theme="0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4" tint="-0.2499465926084170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</borders>
  <cellStyleXfs count="15">
    <xf numFmtId="0" fontId="0" fillId="0" borderId="0"/>
    <xf numFmtId="0" fontId="4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4" fillId="5" borderId="10">
      <alignment horizontal="center" vertical="center" wrapText="1"/>
    </xf>
    <xf numFmtId="0" fontId="6" fillId="4" borderId="14" applyNumberFormat="0" applyFont="0" applyFill="0" applyAlignment="0" applyProtection="0"/>
    <xf numFmtId="3" fontId="9" fillId="7" borderId="10" applyNumberFormat="0">
      <alignment vertical="center"/>
    </xf>
    <xf numFmtId="3" fontId="9" fillId="10" borderId="10" applyNumberFormat="0">
      <alignment vertical="center"/>
    </xf>
    <xf numFmtId="4" fontId="10" fillId="12" borderId="10" applyNumberFormat="0">
      <alignment vertical="center"/>
    </xf>
    <xf numFmtId="0" fontId="14" fillId="0" borderId="0"/>
    <xf numFmtId="3" fontId="9" fillId="7" borderId="10" applyNumberFormat="0">
      <alignment vertical="center"/>
    </xf>
    <xf numFmtId="0" fontId="15" fillId="0" borderId="37" applyNumberFormat="0" applyFont="0" applyFill="0" applyAlignment="0" applyProtection="0"/>
    <xf numFmtId="4" fontId="10" fillId="14" borderId="39" applyNumberFormat="0">
      <alignment vertical="center"/>
    </xf>
    <xf numFmtId="4" fontId="10" fillId="12" borderId="39" applyNumberFormat="0">
      <alignment vertical="center"/>
    </xf>
    <xf numFmtId="0" fontId="6" fillId="4" borderId="41" applyNumberFormat="0" applyFont="0" applyFill="0" applyAlignment="0" applyProtection="0"/>
    <xf numFmtId="0" fontId="15" fillId="0" borderId="51" applyNumberFormat="0" applyFont="0" applyFill="0" applyAlignment="0" applyProtection="0"/>
  </cellStyleXfs>
  <cellXfs count="13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3" borderId="0" xfId="0" applyFont="1" applyFill="1"/>
    <xf numFmtId="0" fontId="1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5" fillId="3" borderId="4" xfId="1" applyFont="1" applyFill="1" applyBorder="1" applyAlignment="1"/>
    <xf numFmtId="0" fontId="7" fillId="3" borderId="6" xfId="2" applyFont="1" applyFill="1" applyBorder="1" applyAlignment="1">
      <alignment horizontal="left"/>
    </xf>
    <xf numFmtId="0" fontId="5" fillId="3" borderId="6" xfId="2" applyFont="1" applyFill="1" applyBorder="1" applyAlignment="1">
      <alignment horizontal="left"/>
    </xf>
    <xf numFmtId="0" fontId="5" fillId="3" borderId="6" xfId="2" applyFont="1" applyFill="1" applyBorder="1"/>
    <xf numFmtId="0" fontId="2" fillId="3" borderId="7" xfId="0" applyFont="1" applyFill="1" applyBorder="1"/>
    <xf numFmtId="0" fontId="5" fillId="3" borderId="8" xfId="1" applyFont="1" applyFill="1" applyBorder="1" applyAlignment="1"/>
    <xf numFmtId="0" fontId="2" fillId="3" borderId="13" xfId="0" applyFont="1" applyFill="1" applyBorder="1"/>
    <xf numFmtId="0" fontId="5" fillId="3" borderId="15" xfId="4" applyFont="1" applyFill="1" applyBorder="1"/>
    <xf numFmtId="0" fontId="8" fillId="6" borderId="16" xfId="3" applyFont="1" applyFill="1" applyBorder="1" applyAlignment="1">
      <alignment horizontal="center" vertical="center" wrapText="1"/>
    </xf>
    <xf numFmtId="0" fontId="8" fillId="6" borderId="16" xfId="3" applyFont="1" applyFill="1" applyBorder="1">
      <alignment horizontal="center" vertical="center" wrapText="1"/>
    </xf>
    <xf numFmtId="3" fontId="2" fillId="9" borderId="16" xfId="5" applyNumberFormat="1" applyFont="1" applyFill="1" applyBorder="1">
      <alignment vertical="center"/>
    </xf>
    <xf numFmtId="3" fontId="2" fillId="11" borderId="16" xfId="6" applyNumberFormat="1" applyFont="1" applyFill="1" applyBorder="1">
      <alignment vertical="center"/>
    </xf>
    <xf numFmtId="0" fontId="2" fillId="8" borderId="16" xfId="5" applyNumberFormat="1" applyFont="1" applyFill="1" applyBorder="1" applyAlignment="1">
      <alignment horizontal="left" vertical="center" wrapText="1"/>
    </xf>
    <xf numFmtId="0" fontId="2" fillId="11" borderId="16" xfId="6" applyNumberFormat="1" applyFont="1" applyFill="1" applyBorder="1" applyAlignment="1">
      <alignment horizontal="left" vertical="center"/>
    </xf>
    <xf numFmtId="3" fontId="2" fillId="9" borderId="16" xfId="5" applyNumberFormat="1" applyFont="1" applyFill="1" applyBorder="1" applyAlignment="1">
      <alignment vertical="center" wrapText="1"/>
    </xf>
    <xf numFmtId="0" fontId="2" fillId="3" borderId="15" xfId="0" applyFont="1" applyFill="1" applyBorder="1"/>
    <xf numFmtId="0" fontId="8" fillId="6" borderId="11" xfId="7" applyNumberFormat="1" applyFont="1" applyFill="1" applyBorder="1" applyAlignment="1">
      <alignment horizontal="left" vertical="center"/>
    </xf>
    <xf numFmtId="0" fontId="8" fillId="6" borderId="16" xfId="7" applyNumberFormat="1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3" borderId="19" xfId="0" applyFont="1" applyFill="1" applyBorder="1"/>
    <xf numFmtId="0" fontId="3" fillId="13" borderId="20" xfId="7" applyNumberFormat="1" applyFont="1" applyFill="1" applyBorder="1" applyAlignment="1">
      <alignment horizontal="left" vertical="center" wrapText="1"/>
    </xf>
    <xf numFmtId="0" fontId="2" fillId="3" borderId="21" xfId="0" applyFont="1" applyFill="1" applyBorder="1"/>
    <xf numFmtId="0" fontId="2" fillId="3" borderId="22" xfId="0" applyFont="1" applyFill="1" applyBorder="1" applyAlignment="1">
      <alignment horizontal="left"/>
    </xf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3" fontId="2" fillId="11" borderId="16" xfId="5" applyNumberFormat="1" applyFont="1" applyFill="1" applyBorder="1">
      <alignment vertical="center"/>
    </xf>
    <xf numFmtId="3" fontId="2" fillId="9" borderId="16" xfId="6" applyNumberFormat="1" applyFont="1" applyFill="1" applyBorder="1">
      <alignment vertical="center"/>
    </xf>
    <xf numFmtId="164" fontId="2" fillId="9" borderId="11" xfId="6" applyNumberFormat="1" applyFont="1" applyFill="1" applyBorder="1">
      <alignment vertical="center"/>
    </xf>
    <xf numFmtId="164" fontId="2" fillId="11" borderId="11" xfId="6" applyNumberFormat="1" applyFont="1" applyFill="1" applyBorder="1">
      <alignment vertical="center"/>
    </xf>
    <xf numFmtId="164" fontId="2" fillId="11" borderId="11" xfId="5" applyNumberFormat="1" applyFont="1" applyFill="1" applyBorder="1">
      <alignment vertical="center"/>
    </xf>
    <xf numFmtId="164" fontId="2" fillId="9" borderId="11" xfId="5" applyNumberFormat="1" applyFont="1" applyFill="1" applyBorder="1">
      <alignment vertical="center"/>
    </xf>
    <xf numFmtId="164" fontId="2" fillId="9" borderId="11" xfId="5" applyNumberFormat="1" applyFont="1" applyFill="1" applyBorder="1" applyAlignment="1">
      <alignment horizontal="right" vertical="center"/>
    </xf>
    <xf numFmtId="164" fontId="2" fillId="11" borderId="11" xfId="5" applyNumberFormat="1" applyFont="1" applyFill="1" applyBorder="1" applyAlignment="1">
      <alignment horizontal="right" vertical="center"/>
    </xf>
    <xf numFmtId="164" fontId="8" fillId="6" borderId="11" xfId="7" applyNumberFormat="1" applyFont="1" applyFill="1" applyBorder="1" applyAlignment="1">
      <alignment vertical="center"/>
    </xf>
    <xf numFmtId="3" fontId="2" fillId="8" borderId="16" xfId="6" applyNumberFormat="1" applyFont="1" applyFill="1" applyBorder="1">
      <alignment vertical="center"/>
    </xf>
    <xf numFmtId="164" fontId="2" fillId="8" borderId="11" xfId="6" applyNumberFormat="1" applyFont="1" applyFill="1" applyBorder="1">
      <alignment vertical="center"/>
    </xf>
    <xf numFmtId="3" fontId="2" fillId="9" borderId="11" xfId="5" applyNumberFormat="1" applyFont="1" applyFill="1" applyBorder="1">
      <alignment vertical="center"/>
    </xf>
    <xf numFmtId="0" fontId="16" fillId="0" borderId="0" xfId="8" applyFont="1" applyAlignment="1">
      <alignment horizontal="left" vertical="center"/>
    </xf>
    <xf numFmtId="0" fontId="17" fillId="0" borderId="0" xfId="8" applyFont="1" applyAlignment="1">
      <alignment vertical="center"/>
    </xf>
    <xf numFmtId="0" fontId="17" fillId="0" borderId="0" xfId="8" applyFont="1" applyAlignment="1">
      <alignment horizontal="center" vertical="center"/>
    </xf>
    <xf numFmtId="0" fontId="17" fillId="0" borderId="27" xfId="8" applyFont="1" applyBorder="1" applyAlignment="1">
      <alignment horizontal="left" vertical="center"/>
    </xf>
    <xf numFmtId="0" fontId="17" fillId="0" borderId="27" xfId="8" applyFont="1" applyBorder="1" applyAlignment="1">
      <alignment vertical="center"/>
    </xf>
    <xf numFmtId="0" fontId="17" fillId="0" borderId="27" xfId="8" applyFont="1" applyBorder="1" applyAlignment="1">
      <alignment horizontal="center" vertical="center"/>
    </xf>
    <xf numFmtId="0" fontId="17" fillId="0" borderId="28" xfId="8" applyFont="1" applyBorder="1" applyAlignment="1">
      <alignment vertical="center"/>
    </xf>
    <xf numFmtId="0" fontId="17" fillId="0" borderId="31" xfId="8" applyFont="1" applyBorder="1" applyAlignment="1">
      <alignment vertical="center"/>
    </xf>
    <xf numFmtId="164" fontId="18" fillId="9" borderId="16" xfId="8" applyNumberFormat="1" applyFont="1" applyFill="1" applyBorder="1" applyAlignment="1">
      <alignment horizontal="right" vertical="center"/>
    </xf>
    <xf numFmtId="0" fontId="18" fillId="11" borderId="16" xfId="8" applyFont="1" applyFill="1" applyBorder="1" applyAlignment="1">
      <alignment vertical="center" wrapText="1"/>
    </xf>
    <xf numFmtId="164" fontId="18" fillId="11" borderId="16" xfId="8" applyNumberFormat="1" applyFont="1" applyFill="1" applyBorder="1" applyAlignment="1">
      <alignment horizontal="right" vertical="center"/>
    </xf>
    <xf numFmtId="0" fontId="18" fillId="9" borderId="9" xfId="8" applyFont="1" applyFill="1" applyBorder="1" applyAlignment="1">
      <alignment horizontal="left" vertical="center"/>
    </xf>
    <xf numFmtId="3" fontId="2" fillId="9" borderId="16" xfId="9" applyNumberFormat="1" applyFont="1" applyFill="1" applyBorder="1">
      <alignment vertical="center"/>
    </xf>
    <xf numFmtId="164" fontId="2" fillId="9" borderId="11" xfId="9" applyNumberFormat="1" applyFont="1" applyFill="1" applyBorder="1" applyAlignment="1">
      <alignment horizontal="right" vertical="center"/>
    </xf>
    <xf numFmtId="0" fontId="18" fillId="11" borderId="16" xfId="8" applyFont="1" applyFill="1" applyBorder="1" applyAlignment="1">
      <alignment horizontal="left" vertical="center"/>
    </xf>
    <xf numFmtId="0" fontId="17" fillId="0" borderId="32" xfId="8" applyFont="1" applyBorder="1" applyAlignment="1">
      <alignment vertical="center"/>
    </xf>
    <xf numFmtId="0" fontId="17" fillId="0" borderId="33" xfId="8" applyFont="1" applyBorder="1" applyAlignment="1">
      <alignment vertical="center"/>
    </xf>
    <xf numFmtId="0" fontId="17" fillId="0" borderId="0" xfId="8" applyFont="1" applyAlignment="1">
      <alignment horizontal="left" vertical="center"/>
    </xf>
    <xf numFmtId="164" fontId="1" fillId="3" borderId="36" xfId="2" applyNumberFormat="1" applyFont="1" applyFill="1" applyBorder="1" applyAlignment="1">
      <alignment horizontal="center"/>
    </xf>
    <xf numFmtId="0" fontId="2" fillId="3" borderId="38" xfId="10" applyFont="1" applyFill="1" applyBorder="1" applyAlignment="1">
      <alignment horizontal="center"/>
    </xf>
    <xf numFmtId="164" fontId="8" fillId="15" borderId="16" xfId="12" applyNumberFormat="1" applyFont="1" applyFill="1" applyBorder="1" applyAlignment="1">
      <alignment horizontal="center" vertical="center"/>
    </xf>
    <xf numFmtId="0" fontId="2" fillId="3" borderId="40" xfId="10" applyFont="1" applyFill="1" applyBorder="1" applyAlignment="1">
      <alignment horizontal="center"/>
    </xf>
    <xf numFmtId="164" fontId="8" fillId="6" borderId="16" xfId="12" applyNumberFormat="1" applyFont="1" applyFill="1" applyBorder="1" applyAlignment="1">
      <alignment horizontal="center" vertical="center"/>
    </xf>
    <xf numFmtId="0" fontId="1" fillId="3" borderId="44" xfId="13" applyFont="1" applyFill="1" applyBorder="1" applyAlignment="1">
      <alignment horizontal="center"/>
    </xf>
    <xf numFmtId="0" fontId="2" fillId="3" borderId="45" xfId="10" applyFont="1" applyFill="1" applyBorder="1" applyAlignment="1">
      <alignment horizontal="center"/>
    </xf>
    <xf numFmtId="0" fontId="18" fillId="11" borderId="17" xfId="8" applyFont="1" applyFill="1" applyBorder="1" applyAlignment="1">
      <alignment horizontal="left" vertical="center"/>
    </xf>
    <xf numFmtId="0" fontId="17" fillId="0" borderId="46" xfId="8" applyFont="1" applyBorder="1" applyAlignment="1">
      <alignment vertical="center"/>
    </xf>
    <xf numFmtId="0" fontId="17" fillId="0" borderId="47" xfId="8" applyFont="1" applyBorder="1" applyAlignment="1">
      <alignment vertical="center"/>
    </xf>
    <xf numFmtId="0" fontId="17" fillId="0" borderId="48" xfId="8" applyFont="1" applyBorder="1" applyAlignment="1">
      <alignment vertical="center"/>
    </xf>
    <xf numFmtId="0" fontId="2" fillId="3" borderId="49" xfId="4" applyFont="1" applyFill="1" applyBorder="1"/>
    <xf numFmtId="0" fontId="2" fillId="3" borderId="50" xfId="4" applyFont="1" applyFill="1" applyBorder="1"/>
    <xf numFmtId="0" fontId="2" fillId="0" borderId="50" xfId="4" applyFont="1" applyFill="1" applyBorder="1"/>
    <xf numFmtId="0" fontId="2" fillId="3" borderId="52" xfId="14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8" fillId="16" borderId="16" xfId="8" applyFont="1" applyFill="1" applyBorder="1" applyAlignment="1">
      <alignment horizontal="center" vertical="center"/>
    </xf>
    <xf numFmtId="164" fontId="8" fillId="16" borderId="16" xfId="8" applyNumberFormat="1" applyFont="1" applyFill="1" applyBorder="1" applyAlignment="1">
      <alignment horizontal="right" vertical="center"/>
    </xf>
    <xf numFmtId="3" fontId="2" fillId="9" borderId="11" xfId="6" applyNumberFormat="1" applyFont="1" applyFill="1" applyBorder="1">
      <alignment vertical="center"/>
    </xf>
    <xf numFmtId="164" fontId="2" fillId="9" borderId="11" xfId="6" applyNumberFormat="1" applyFont="1" applyFill="1" applyBorder="1" applyAlignment="1">
      <alignment horizontal="right" vertical="center"/>
    </xf>
    <xf numFmtId="3" fontId="2" fillId="11" borderId="16" xfId="5" applyNumberFormat="1" applyFont="1" applyFill="1" applyBorder="1" applyAlignment="1">
      <alignment vertical="center" wrapText="1"/>
    </xf>
    <xf numFmtId="164" fontId="2" fillId="9" borderId="25" xfId="5" applyNumberFormat="1" applyFont="1" applyFill="1" applyBorder="1" applyAlignment="1">
      <alignment horizontal="right" vertical="center"/>
    </xf>
    <xf numFmtId="164" fontId="2" fillId="9" borderId="26" xfId="5" applyNumberFormat="1" applyFont="1" applyFill="1" applyBorder="1" applyAlignment="1">
      <alignment horizontal="right" vertical="center"/>
    </xf>
    <xf numFmtId="0" fontId="2" fillId="11" borderId="17" xfId="5" applyNumberFormat="1" applyFont="1" applyFill="1" applyBorder="1" applyAlignment="1">
      <alignment horizontal="left" vertical="center" wrapText="1"/>
    </xf>
    <xf numFmtId="0" fontId="2" fillId="11" borderId="18" xfId="5" applyNumberFormat="1" applyFont="1" applyFill="1" applyBorder="1" applyAlignment="1">
      <alignment horizontal="left" vertical="center" wrapText="1"/>
    </xf>
    <xf numFmtId="0" fontId="2" fillId="11" borderId="9" xfId="5" applyNumberFormat="1" applyFont="1" applyFill="1" applyBorder="1" applyAlignment="1">
      <alignment horizontal="left" vertical="center" wrapText="1"/>
    </xf>
    <xf numFmtId="0" fontId="2" fillId="9" borderId="17" xfId="5" applyNumberFormat="1" applyFont="1" applyFill="1" applyBorder="1" applyAlignment="1">
      <alignment horizontal="left" vertical="center" wrapText="1"/>
    </xf>
    <xf numFmtId="0" fontId="2" fillId="9" borderId="9" xfId="5" applyNumberFormat="1" applyFont="1" applyFill="1" applyBorder="1" applyAlignment="1">
      <alignment horizontal="left" vertical="center" wrapText="1"/>
    </xf>
    <xf numFmtId="0" fontId="8" fillId="6" borderId="12" xfId="3" applyFont="1" applyFill="1" applyBorder="1" applyAlignment="1">
      <alignment horizontal="center" vertical="center" wrapText="1"/>
    </xf>
    <xf numFmtId="0" fontId="2" fillId="11" borderId="17" xfId="6" applyNumberFormat="1" applyFont="1" applyFill="1" applyBorder="1" applyAlignment="1">
      <alignment horizontal="left" vertical="center"/>
    </xf>
    <xf numFmtId="0" fontId="2" fillId="11" borderId="9" xfId="6" applyNumberFormat="1" applyFont="1" applyFill="1" applyBorder="1" applyAlignment="1">
      <alignment horizontal="left" vertical="center"/>
    </xf>
    <xf numFmtId="0" fontId="2" fillId="9" borderId="17" xfId="6" applyNumberFormat="1" applyFont="1" applyFill="1" applyBorder="1" applyAlignment="1">
      <alignment horizontal="left" vertical="center"/>
    </xf>
    <xf numFmtId="0" fontId="2" fillId="9" borderId="18" xfId="6" applyNumberFormat="1" applyFont="1" applyFill="1" applyBorder="1" applyAlignment="1">
      <alignment horizontal="left" vertical="center"/>
    </xf>
    <xf numFmtId="0" fontId="2" fillId="9" borderId="9" xfId="6" applyNumberFormat="1" applyFont="1" applyFill="1" applyBorder="1" applyAlignment="1">
      <alignment horizontal="left" vertical="center"/>
    </xf>
    <xf numFmtId="0" fontId="19" fillId="3" borderId="42" xfId="13" applyFont="1" applyFill="1" applyBorder="1" applyAlignment="1">
      <alignment horizontal="left"/>
    </xf>
    <xf numFmtId="0" fontId="19" fillId="3" borderId="43" xfId="13" applyFont="1" applyFill="1" applyBorder="1" applyAlignment="1">
      <alignment horizontal="left"/>
    </xf>
    <xf numFmtId="0" fontId="8" fillId="16" borderId="17" xfId="8" applyFont="1" applyFill="1" applyBorder="1" applyAlignment="1">
      <alignment horizontal="center" vertical="center" wrapText="1"/>
    </xf>
    <xf numFmtId="0" fontId="8" fillId="16" borderId="9" xfId="8" applyFont="1" applyFill="1" applyBorder="1" applyAlignment="1">
      <alignment horizontal="center" vertical="center" wrapText="1"/>
    </xf>
    <xf numFmtId="0" fontId="8" fillId="16" borderId="26" xfId="8" applyFont="1" applyFill="1" applyBorder="1" applyAlignment="1">
      <alignment horizontal="center" vertical="center"/>
    </xf>
    <xf numFmtId="0" fontId="8" fillId="16" borderId="29" xfId="8" applyFont="1" applyFill="1" applyBorder="1" applyAlignment="1">
      <alignment horizontal="center" vertical="center"/>
    </xf>
    <xf numFmtId="0" fontId="8" fillId="16" borderId="30" xfId="8" applyFont="1" applyFill="1" applyBorder="1" applyAlignment="1">
      <alignment horizontal="center" vertical="center"/>
    </xf>
    <xf numFmtId="0" fontId="2" fillId="11" borderId="18" xfId="6" applyNumberFormat="1" applyFont="1" applyFill="1" applyBorder="1" applyAlignment="1">
      <alignment horizontal="left" vertical="center"/>
    </xf>
    <xf numFmtId="0" fontId="3" fillId="13" borderId="11" xfId="7" applyNumberFormat="1" applyFont="1" applyFill="1" applyBorder="1" applyAlignment="1">
      <alignment horizontal="left" vertical="center" wrapText="1"/>
    </xf>
    <xf numFmtId="0" fontId="3" fillId="13" borderId="12" xfId="7" applyNumberFormat="1" applyFont="1" applyFill="1" applyBorder="1" applyAlignment="1">
      <alignment horizontal="left" vertical="center" wrapText="1"/>
    </xf>
    <xf numFmtId="0" fontId="20" fillId="13" borderId="11" xfId="7" applyNumberFormat="1" applyFont="1" applyFill="1" applyBorder="1" applyAlignment="1">
      <alignment horizontal="left" vertical="center"/>
    </xf>
    <xf numFmtId="0" fontId="20" fillId="13" borderId="12" xfId="7" applyNumberFormat="1" applyFont="1" applyFill="1" applyBorder="1" applyAlignment="1">
      <alignment horizontal="left" vertical="center"/>
    </xf>
    <xf numFmtId="0" fontId="8" fillId="16" borderId="16" xfId="8" applyFont="1" applyFill="1" applyBorder="1" applyAlignment="1">
      <alignment horizontal="left" vertical="center"/>
    </xf>
    <xf numFmtId="0" fontId="1" fillId="3" borderId="34" xfId="2" applyFont="1" applyFill="1" applyBorder="1" applyAlignment="1">
      <alignment horizontal="center"/>
    </xf>
    <xf numFmtId="0" fontId="1" fillId="3" borderId="35" xfId="2" applyFont="1" applyFill="1" applyBorder="1" applyAlignment="1">
      <alignment horizontal="center"/>
    </xf>
    <xf numFmtId="0" fontId="8" fillId="15" borderId="16" xfId="11" applyNumberFormat="1" applyFont="1" applyFill="1" applyBorder="1">
      <alignment vertical="center"/>
    </xf>
    <xf numFmtId="0" fontId="8" fillId="6" borderId="16" xfId="12" applyNumberFormat="1" applyFont="1" applyFill="1" applyBorder="1">
      <alignment vertical="center"/>
    </xf>
    <xf numFmtId="0" fontId="8" fillId="16" borderId="17" xfId="8" applyFont="1" applyFill="1" applyBorder="1" applyAlignment="1">
      <alignment horizontal="center" vertical="center"/>
    </xf>
    <xf numFmtId="0" fontId="8" fillId="16" borderId="9" xfId="8" applyFont="1" applyFill="1" applyBorder="1" applyAlignment="1">
      <alignment horizontal="center" vertical="center"/>
    </xf>
    <xf numFmtId="0" fontId="8" fillId="6" borderId="11" xfId="3" applyFont="1" applyFill="1" applyBorder="1" applyAlignment="1">
      <alignment horizontal="center" vertical="center" wrapText="1"/>
    </xf>
    <xf numFmtId="164" fontId="2" fillId="9" borderId="17" xfId="5" applyNumberFormat="1" applyFont="1" applyFill="1" applyBorder="1" applyAlignment="1">
      <alignment horizontal="right" vertical="center"/>
    </xf>
    <xf numFmtId="164" fontId="2" fillId="9" borderId="9" xfId="5" applyNumberFormat="1" applyFont="1" applyFill="1" applyBorder="1" applyAlignment="1">
      <alignment horizontal="right" vertical="center"/>
    </xf>
    <xf numFmtId="0" fontId="2" fillId="8" borderId="17" xfId="5" applyNumberFormat="1" applyFont="1" applyFill="1" applyBorder="1" applyAlignment="1">
      <alignment horizontal="left" vertical="center" wrapText="1"/>
    </xf>
    <xf numFmtId="0" fontId="2" fillId="8" borderId="9" xfId="5" applyNumberFormat="1" applyFont="1" applyFill="1" applyBorder="1" applyAlignment="1">
      <alignment horizontal="left" vertical="center" wrapText="1"/>
    </xf>
    <xf numFmtId="0" fontId="2" fillId="8" borderId="18" xfId="5" applyNumberFormat="1" applyFont="1" applyFill="1" applyBorder="1" applyAlignment="1">
      <alignment horizontal="left" vertical="center" wrapText="1"/>
    </xf>
    <xf numFmtId="0" fontId="8" fillId="6" borderId="17" xfId="3" applyFont="1" applyFill="1" applyBorder="1" applyAlignment="1">
      <alignment horizontal="center" vertical="center" wrapText="1"/>
    </xf>
    <xf numFmtId="0" fontId="8" fillId="6" borderId="9" xfId="3" applyFont="1" applyFill="1" applyBorder="1" applyAlignment="1">
      <alignment horizontal="center" vertical="center" wrapText="1"/>
    </xf>
  </cellXfs>
  <cellStyles count="15">
    <cellStyle name="BordeEsqDS" xfId="10"/>
    <cellStyle name="BordeEsqII" xfId="14"/>
    <cellStyle name="BordeEsqIS" xfId="1"/>
    <cellStyle name="BordeTablaInf" xfId="13"/>
    <cellStyle name="BordeTablaIzq" xfId="4"/>
    <cellStyle name="BordeTablaSup" xfId="2"/>
    <cellStyle name="fColor1" xfId="5"/>
    <cellStyle name="fColor1 2" xfId="9"/>
    <cellStyle name="fColor2" xfId="6"/>
    <cellStyle name="fTitulo" xfId="3"/>
    <cellStyle name="fTotal1" xfId="11"/>
    <cellStyle name="fTotal2" xfId="12"/>
    <cellStyle name="fTotal3" xfId="7"/>
    <cellStyle name="Normal" xfId="0" builtinId="0"/>
    <cellStyle name="Norm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tabSelected="1" zoomScaleNormal="100" zoomScaleSheetLayoutView="80" workbookViewId="0">
      <selection activeCell="C2" sqref="C2"/>
    </sheetView>
  </sheetViews>
  <sheetFormatPr defaultColWidth="11.5546875" defaultRowHeight="14.4" x14ac:dyDescent="0.3"/>
  <cols>
    <col min="1" max="1" width="0.5546875" customWidth="1"/>
    <col min="2" max="2" width="16.44140625" customWidth="1"/>
    <col min="3" max="3" width="79.88671875" customWidth="1"/>
    <col min="4" max="12" width="10" customWidth="1"/>
    <col min="13" max="13" width="0.6640625" customWidth="1"/>
  </cols>
  <sheetData>
    <row r="1" spans="1:13" ht="16.8" thickTop="1" thickBot="1" x14ac:dyDescent="0.35">
      <c r="A1" s="1"/>
      <c r="B1" s="5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.6" thickTop="1" thickBot="1" x14ac:dyDescent="0.35">
      <c r="A2" s="1"/>
      <c r="C2" s="5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6.2" thickTop="1" x14ac:dyDescent="0.3">
      <c r="A3" s="4"/>
      <c r="B3" s="51" t="s">
        <v>119</v>
      </c>
      <c r="C3" s="7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.5" customHeight="1" x14ac:dyDescent="0.3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8.899999999999999" customHeight="1" x14ac:dyDescent="0.3">
      <c r="A5" s="13"/>
      <c r="B5" s="129" t="s">
        <v>2</v>
      </c>
      <c r="C5" s="129" t="s">
        <v>3</v>
      </c>
      <c r="D5" s="98" t="s">
        <v>1</v>
      </c>
      <c r="E5" s="98"/>
      <c r="F5" s="98"/>
      <c r="G5" s="123" t="s">
        <v>94</v>
      </c>
      <c r="H5" s="98"/>
      <c r="I5" s="98"/>
      <c r="J5" s="123" t="s">
        <v>105</v>
      </c>
      <c r="K5" s="98"/>
      <c r="L5" s="98"/>
      <c r="M5" s="14"/>
    </row>
    <row r="6" spans="1:13" x14ac:dyDescent="0.3">
      <c r="A6" s="15"/>
      <c r="B6" s="130"/>
      <c r="C6" s="130"/>
      <c r="D6" s="16" t="s">
        <v>4</v>
      </c>
      <c r="E6" s="16" t="s">
        <v>5</v>
      </c>
      <c r="F6" s="17" t="s">
        <v>6</v>
      </c>
      <c r="G6" s="16" t="s">
        <v>4</v>
      </c>
      <c r="H6" s="16" t="s">
        <v>5</v>
      </c>
      <c r="I6" s="17" t="s">
        <v>6</v>
      </c>
      <c r="J6" s="16" t="s">
        <v>4</v>
      </c>
      <c r="K6" s="16" t="s">
        <v>5</v>
      </c>
      <c r="L6" s="17" t="s">
        <v>6</v>
      </c>
      <c r="M6" s="14"/>
    </row>
    <row r="7" spans="1:13" ht="18.899999999999999" customHeight="1" x14ac:dyDescent="0.3">
      <c r="A7" s="15"/>
      <c r="B7" s="99" t="s">
        <v>14</v>
      </c>
      <c r="C7" s="19" t="s">
        <v>15</v>
      </c>
      <c r="D7" s="42">
        <v>69</v>
      </c>
      <c r="E7" s="42">
        <v>55</v>
      </c>
      <c r="F7" s="42">
        <v>124</v>
      </c>
      <c r="G7" s="42">
        <v>56</v>
      </c>
      <c r="H7" s="42">
        <v>53</v>
      </c>
      <c r="I7" s="42">
        <f t="shared" ref="I7:I83" si="0">+G7+H7</f>
        <v>109</v>
      </c>
      <c r="J7" s="42">
        <v>42</v>
      </c>
      <c r="K7" s="42">
        <v>45</v>
      </c>
      <c r="L7" s="42">
        <f>+J7+K7</f>
        <v>87</v>
      </c>
      <c r="M7" s="14"/>
    </row>
    <row r="8" spans="1:13" ht="18.899999999999999" customHeight="1" x14ac:dyDescent="0.3">
      <c r="A8" s="15"/>
      <c r="B8" s="100"/>
      <c r="C8" s="19" t="s">
        <v>17</v>
      </c>
      <c r="D8" s="42">
        <v>17</v>
      </c>
      <c r="E8" s="42">
        <v>22</v>
      </c>
      <c r="F8" s="42">
        <v>39</v>
      </c>
      <c r="G8" s="42">
        <v>10</v>
      </c>
      <c r="H8" s="42">
        <v>16</v>
      </c>
      <c r="I8" s="42">
        <f t="shared" si="0"/>
        <v>26</v>
      </c>
      <c r="J8" s="42">
        <v>8</v>
      </c>
      <c r="K8" s="42">
        <v>33</v>
      </c>
      <c r="L8" s="42">
        <f t="shared" ref="L8:L83" si="1">+J8+K8</f>
        <v>41</v>
      </c>
      <c r="M8" s="14"/>
    </row>
    <row r="9" spans="1:13" ht="18.899999999999999" customHeight="1" x14ac:dyDescent="0.3">
      <c r="A9" s="15"/>
      <c r="B9" s="101" t="s">
        <v>120</v>
      </c>
      <c r="C9" s="40" t="s">
        <v>18</v>
      </c>
      <c r="D9" s="50">
        <v>5</v>
      </c>
      <c r="E9" s="50">
        <v>38</v>
      </c>
      <c r="F9" s="50">
        <f t="shared" ref="F9:F14" si="2">+D9+E9</f>
        <v>43</v>
      </c>
      <c r="G9" s="50">
        <v>5</v>
      </c>
      <c r="H9" s="50">
        <v>57</v>
      </c>
      <c r="I9" s="50">
        <f t="shared" ref="I9:I14" si="3">+G9+H9</f>
        <v>62</v>
      </c>
      <c r="J9" s="41">
        <v>6</v>
      </c>
      <c r="K9" s="41">
        <v>58</v>
      </c>
      <c r="L9" s="41">
        <f>+J9+K9</f>
        <v>64</v>
      </c>
      <c r="M9" s="14"/>
    </row>
    <row r="10" spans="1:13" ht="18.899999999999999" customHeight="1" x14ac:dyDescent="0.3">
      <c r="A10" s="15"/>
      <c r="B10" s="102"/>
      <c r="C10" s="40" t="s">
        <v>19</v>
      </c>
      <c r="D10" s="50">
        <v>34</v>
      </c>
      <c r="E10" s="50">
        <v>95</v>
      </c>
      <c r="F10" s="50">
        <f t="shared" si="2"/>
        <v>129</v>
      </c>
      <c r="G10" s="50">
        <v>47</v>
      </c>
      <c r="H10" s="50">
        <v>116</v>
      </c>
      <c r="I10" s="50">
        <f t="shared" si="3"/>
        <v>163</v>
      </c>
      <c r="J10" s="41">
        <v>56</v>
      </c>
      <c r="K10" s="41">
        <v>130</v>
      </c>
      <c r="L10" s="41">
        <f t="shared" si="1"/>
        <v>186</v>
      </c>
      <c r="M10" s="14"/>
    </row>
    <row r="11" spans="1:13" ht="18.899999999999999" customHeight="1" x14ac:dyDescent="0.3">
      <c r="A11" s="15"/>
      <c r="B11" s="102"/>
      <c r="C11" s="40" t="s">
        <v>97</v>
      </c>
      <c r="D11" s="50">
        <v>5</v>
      </c>
      <c r="E11" s="50">
        <v>28</v>
      </c>
      <c r="F11" s="50">
        <f t="shared" si="2"/>
        <v>33</v>
      </c>
      <c r="G11" s="50">
        <v>21</v>
      </c>
      <c r="H11" s="50">
        <v>96</v>
      </c>
      <c r="I11" s="50">
        <f t="shared" si="3"/>
        <v>117</v>
      </c>
      <c r="J11" s="41">
        <v>43</v>
      </c>
      <c r="K11" s="41">
        <v>183</v>
      </c>
      <c r="L11" s="41">
        <f t="shared" si="1"/>
        <v>226</v>
      </c>
      <c r="M11" s="14"/>
    </row>
    <row r="12" spans="1:13" ht="18.899999999999999" customHeight="1" x14ac:dyDescent="0.3">
      <c r="A12" s="15"/>
      <c r="B12" s="102"/>
      <c r="C12" s="40" t="s">
        <v>95</v>
      </c>
      <c r="D12" s="44">
        <v>0</v>
      </c>
      <c r="E12" s="44">
        <v>0</v>
      </c>
      <c r="F12" s="45">
        <f t="shared" si="2"/>
        <v>0</v>
      </c>
      <c r="G12" s="50">
        <v>10</v>
      </c>
      <c r="H12" s="50">
        <v>34</v>
      </c>
      <c r="I12" s="50">
        <f t="shared" si="3"/>
        <v>44</v>
      </c>
      <c r="J12" s="41">
        <v>19</v>
      </c>
      <c r="K12" s="41">
        <v>107</v>
      </c>
      <c r="L12" s="41">
        <f t="shared" si="1"/>
        <v>126</v>
      </c>
      <c r="M12" s="14"/>
    </row>
    <row r="13" spans="1:13" ht="18.899999999999999" customHeight="1" x14ac:dyDescent="0.3">
      <c r="A13" s="15"/>
      <c r="B13" s="102"/>
      <c r="C13" s="48" t="s">
        <v>67</v>
      </c>
      <c r="D13" s="88">
        <v>5</v>
      </c>
      <c r="E13" s="88">
        <v>3</v>
      </c>
      <c r="F13" s="88">
        <f t="shared" si="2"/>
        <v>8</v>
      </c>
      <c r="G13" s="88">
        <v>6</v>
      </c>
      <c r="H13" s="88">
        <v>6</v>
      </c>
      <c r="I13" s="88">
        <f t="shared" si="3"/>
        <v>12</v>
      </c>
      <c r="J13" s="49">
        <v>8</v>
      </c>
      <c r="K13" s="49">
        <v>6</v>
      </c>
      <c r="L13" s="49">
        <f t="shared" ref="L13" si="4">+J13+K13</f>
        <v>14</v>
      </c>
      <c r="M13" s="14"/>
    </row>
    <row r="14" spans="1:13" ht="18.899999999999999" customHeight="1" x14ac:dyDescent="0.3">
      <c r="A14" s="15"/>
      <c r="B14" s="102"/>
      <c r="C14" s="48" t="s">
        <v>68</v>
      </c>
      <c r="D14" s="88">
        <v>4</v>
      </c>
      <c r="E14" s="88">
        <v>2</v>
      </c>
      <c r="F14" s="88">
        <f t="shared" si="2"/>
        <v>6</v>
      </c>
      <c r="G14" s="41">
        <v>0</v>
      </c>
      <c r="H14" s="88">
        <v>1</v>
      </c>
      <c r="I14" s="88">
        <f t="shared" si="3"/>
        <v>1</v>
      </c>
      <c r="J14" s="41">
        <v>0</v>
      </c>
      <c r="K14" s="41">
        <v>0</v>
      </c>
      <c r="L14" s="45">
        <f>+J14+K14</f>
        <v>0</v>
      </c>
      <c r="M14" s="14"/>
    </row>
    <row r="15" spans="1:13" ht="18.899999999999999" customHeight="1" x14ac:dyDescent="0.3">
      <c r="A15" s="15"/>
      <c r="B15" s="93" t="s">
        <v>106</v>
      </c>
      <c r="C15" s="39" t="s">
        <v>7</v>
      </c>
      <c r="D15" s="43">
        <v>13</v>
      </c>
      <c r="E15" s="43">
        <v>13</v>
      </c>
      <c r="F15" s="43">
        <v>26</v>
      </c>
      <c r="G15" s="43">
        <v>16</v>
      </c>
      <c r="H15" s="43">
        <v>16</v>
      </c>
      <c r="I15" s="43">
        <f t="shared" ref="I15:I21" si="5">+G15+H15</f>
        <v>32</v>
      </c>
      <c r="J15" s="43">
        <v>0</v>
      </c>
      <c r="K15" s="43">
        <v>0</v>
      </c>
      <c r="L15" s="43">
        <f t="shared" ref="L15:L21" si="6">+J15+K15</f>
        <v>0</v>
      </c>
      <c r="M15" s="14"/>
    </row>
    <row r="16" spans="1:13" ht="18.899999999999999" customHeight="1" x14ac:dyDescent="0.3">
      <c r="A16" s="15"/>
      <c r="B16" s="94"/>
      <c r="C16" s="39" t="s">
        <v>8</v>
      </c>
      <c r="D16" s="43">
        <v>16</v>
      </c>
      <c r="E16" s="43">
        <v>11</v>
      </c>
      <c r="F16" s="43">
        <v>27</v>
      </c>
      <c r="G16" s="43">
        <v>17</v>
      </c>
      <c r="H16" s="43">
        <v>14</v>
      </c>
      <c r="I16" s="43">
        <f t="shared" si="5"/>
        <v>31</v>
      </c>
      <c r="J16" s="43">
        <v>5</v>
      </c>
      <c r="K16" s="43">
        <v>3</v>
      </c>
      <c r="L16" s="43">
        <f t="shared" si="6"/>
        <v>8</v>
      </c>
      <c r="M16" s="14"/>
    </row>
    <row r="17" spans="1:13" ht="18.899999999999999" customHeight="1" x14ac:dyDescent="0.3">
      <c r="A17" s="15"/>
      <c r="B17" s="94"/>
      <c r="C17" s="39" t="s">
        <v>9</v>
      </c>
      <c r="D17" s="43">
        <v>33</v>
      </c>
      <c r="E17" s="43">
        <v>20</v>
      </c>
      <c r="F17" s="43">
        <v>53</v>
      </c>
      <c r="G17" s="43">
        <v>33</v>
      </c>
      <c r="H17" s="43">
        <v>11</v>
      </c>
      <c r="I17" s="43">
        <f t="shared" si="5"/>
        <v>44</v>
      </c>
      <c r="J17" s="43">
        <f>17+11</f>
        <v>28</v>
      </c>
      <c r="K17" s="43">
        <f>4+4</f>
        <v>8</v>
      </c>
      <c r="L17" s="43">
        <f t="shared" si="6"/>
        <v>36</v>
      </c>
      <c r="M17" s="14"/>
    </row>
    <row r="18" spans="1:13" ht="18.899999999999999" customHeight="1" x14ac:dyDescent="0.3">
      <c r="A18" s="15"/>
      <c r="B18" s="94"/>
      <c r="C18" s="39" t="s">
        <v>10</v>
      </c>
      <c r="D18" s="43">
        <v>76</v>
      </c>
      <c r="E18" s="43">
        <v>92</v>
      </c>
      <c r="F18" s="43">
        <v>168</v>
      </c>
      <c r="G18" s="43">
        <v>61</v>
      </c>
      <c r="H18" s="43">
        <v>57</v>
      </c>
      <c r="I18" s="43">
        <f t="shared" si="5"/>
        <v>118</v>
      </c>
      <c r="J18" s="43">
        <v>28</v>
      </c>
      <c r="K18" s="43">
        <v>26</v>
      </c>
      <c r="L18" s="43">
        <f t="shared" si="6"/>
        <v>54</v>
      </c>
      <c r="M18" s="14"/>
    </row>
    <row r="19" spans="1:13" ht="18.899999999999999" customHeight="1" x14ac:dyDescent="0.3">
      <c r="A19" s="15"/>
      <c r="B19" s="94"/>
      <c r="C19" s="39" t="s">
        <v>11</v>
      </c>
      <c r="D19" s="43">
        <v>11</v>
      </c>
      <c r="E19" s="43">
        <v>11</v>
      </c>
      <c r="F19" s="43">
        <v>22</v>
      </c>
      <c r="G19" s="43">
        <v>10</v>
      </c>
      <c r="H19" s="43">
        <v>10</v>
      </c>
      <c r="I19" s="43">
        <f t="shared" si="5"/>
        <v>20</v>
      </c>
      <c r="J19" s="43">
        <v>5</v>
      </c>
      <c r="K19" s="43">
        <v>4</v>
      </c>
      <c r="L19" s="43">
        <f t="shared" si="6"/>
        <v>9</v>
      </c>
      <c r="M19" s="14"/>
    </row>
    <row r="20" spans="1:13" ht="18.899999999999999" customHeight="1" x14ac:dyDescent="0.3">
      <c r="A20" s="15"/>
      <c r="B20" s="94"/>
      <c r="C20" s="39" t="s">
        <v>12</v>
      </c>
      <c r="D20" s="43">
        <v>24</v>
      </c>
      <c r="E20" s="43">
        <v>31</v>
      </c>
      <c r="F20" s="43">
        <v>55</v>
      </c>
      <c r="G20" s="43">
        <v>29</v>
      </c>
      <c r="H20" s="43">
        <v>29</v>
      </c>
      <c r="I20" s="43">
        <f t="shared" si="5"/>
        <v>58</v>
      </c>
      <c r="J20" s="43">
        <v>10</v>
      </c>
      <c r="K20" s="43">
        <v>9</v>
      </c>
      <c r="L20" s="43">
        <f t="shared" si="6"/>
        <v>19</v>
      </c>
      <c r="M20" s="14"/>
    </row>
    <row r="21" spans="1:13" ht="18.899999999999999" customHeight="1" x14ac:dyDescent="0.3">
      <c r="A21" s="15"/>
      <c r="B21" s="94"/>
      <c r="C21" s="39" t="s">
        <v>13</v>
      </c>
      <c r="D21" s="43">
        <v>35</v>
      </c>
      <c r="E21" s="43">
        <v>30</v>
      </c>
      <c r="F21" s="43">
        <v>65</v>
      </c>
      <c r="G21" s="43">
        <v>44</v>
      </c>
      <c r="H21" s="43">
        <v>36</v>
      </c>
      <c r="I21" s="43">
        <f t="shared" si="5"/>
        <v>80</v>
      </c>
      <c r="J21" s="43">
        <v>30</v>
      </c>
      <c r="K21" s="43">
        <v>22</v>
      </c>
      <c r="L21" s="43">
        <f t="shared" si="6"/>
        <v>52</v>
      </c>
      <c r="M21" s="14"/>
    </row>
    <row r="22" spans="1:13" ht="18.899999999999999" customHeight="1" x14ac:dyDescent="0.3">
      <c r="A22" s="15"/>
      <c r="B22" s="94"/>
      <c r="C22" s="39" t="s">
        <v>107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27</v>
      </c>
      <c r="K22" s="43">
        <v>17</v>
      </c>
      <c r="L22" s="43">
        <f t="shared" ref="L22:L23" si="7">+J22+K22</f>
        <v>44</v>
      </c>
      <c r="M22" s="14"/>
    </row>
    <row r="23" spans="1:13" ht="18.899999999999999" customHeight="1" x14ac:dyDescent="0.3">
      <c r="A23" s="15"/>
      <c r="B23" s="95"/>
      <c r="C23" s="39" t="s">
        <v>108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64</v>
      </c>
      <c r="K23" s="43">
        <v>55</v>
      </c>
      <c r="L23" s="43">
        <f t="shared" si="7"/>
        <v>119</v>
      </c>
      <c r="M23" s="14"/>
    </row>
    <row r="24" spans="1:13" ht="18.899999999999999" customHeight="1" x14ac:dyDescent="0.3">
      <c r="A24" s="15"/>
      <c r="B24" s="101" t="s">
        <v>20</v>
      </c>
      <c r="C24" s="40" t="s">
        <v>21</v>
      </c>
      <c r="D24" s="41">
        <v>8</v>
      </c>
      <c r="E24" s="41">
        <v>24</v>
      </c>
      <c r="F24" s="41">
        <v>32</v>
      </c>
      <c r="G24" s="41">
        <v>7</v>
      </c>
      <c r="H24" s="41">
        <v>24</v>
      </c>
      <c r="I24" s="41">
        <f t="shared" si="0"/>
        <v>31</v>
      </c>
      <c r="J24" s="41">
        <v>9</v>
      </c>
      <c r="K24" s="41">
        <v>22</v>
      </c>
      <c r="L24" s="41">
        <f t="shared" si="1"/>
        <v>31</v>
      </c>
      <c r="M24" s="14"/>
    </row>
    <row r="25" spans="1:13" ht="18.899999999999999" customHeight="1" x14ac:dyDescent="0.3">
      <c r="A25" s="15"/>
      <c r="B25" s="102"/>
      <c r="C25" s="40" t="s">
        <v>22</v>
      </c>
      <c r="D25" s="41">
        <v>1</v>
      </c>
      <c r="E25" s="41">
        <v>3</v>
      </c>
      <c r="F25" s="41">
        <v>4</v>
      </c>
      <c r="G25" s="41">
        <v>1</v>
      </c>
      <c r="H25" s="41">
        <v>5</v>
      </c>
      <c r="I25" s="41">
        <f t="shared" si="0"/>
        <v>6</v>
      </c>
      <c r="J25" s="41">
        <v>1</v>
      </c>
      <c r="K25" s="41">
        <v>3</v>
      </c>
      <c r="L25" s="41">
        <f t="shared" si="1"/>
        <v>4</v>
      </c>
      <c r="M25" s="14"/>
    </row>
    <row r="26" spans="1:13" ht="18.899999999999999" customHeight="1" x14ac:dyDescent="0.3">
      <c r="A26" s="15"/>
      <c r="B26" s="102"/>
      <c r="C26" s="40" t="s">
        <v>23</v>
      </c>
      <c r="D26" s="41">
        <v>4</v>
      </c>
      <c r="E26" s="41">
        <v>59</v>
      </c>
      <c r="F26" s="41">
        <v>63</v>
      </c>
      <c r="G26" s="41">
        <v>4</v>
      </c>
      <c r="H26" s="41">
        <v>54</v>
      </c>
      <c r="I26" s="41">
        <f t="shared" si="0"/>
        <v>58</v>
      </c>
      <c r="J26" s="41">
        <f>1+4</f>
        <v>5</v>
      </c>
      <c r="K26" s="41">
        <f>56+4</f>
        <v>60</v>
      </c>
      <c r="L26" s="41">
        <f t="shared" si="1"/>
        <v>65</v>
      </c>
      <c r="M26" s="14"/>
    </row>
    <row r="27" spans="1:13" ht="18.899999999999999" customHeight="1" x14ac:dyDescent="0.3">
      <c r="A27" s="15"/>
      <c r="B27" s="102"/>
      <c r="C27" s="40" t="s">
        <v>24</v>
      </c>
      <c r="D27" s="41">
        <v>3</v>
      </c>
      <c r="E27" s="41">
        <v>11</v>
      </c>
      <c r="F27" s="41">
        <v>14</v>
      </c>
      <c r="G27" s="41">
        <v>1</v>
      </c>
      <c r="H27" s="41">
        <v>1</v>
      </c>
      <c r="I27" s="41">
        <f t="shared" si="0"/>
        <v>2</v>
      </c>
      <c r="J27" s="41">
        <v>0</v>
      </c>
      <c r="K27" s="41">
        <v>0</v>
      </c>
      <c r="L27" s="41">
        <f t="shared" si="1"/>
        <v>0</v>
      </c>
      <c r="M27" s="14"/>
    </row>
    <row r="28" spans="1:13" ht="18.899999999999999" customHeight="1" x14ac:dyDescent="0.3">
      <c r="A28" s="15"/>
      <c r="B28" s="102"/>
      <c r="C28" s="40" t="s">
        <v>25</v>
      </c>
      <c r="D28" s="41">
        <v>4</v>
      </c>
      <c r="E28" s="41">
        <v>19</v>
      </c>
      <c r="F28" s="41">
        <v>23</v>
      </c>
      <c r="G28" s="41">
        <v>3</v>
      </c>
      <c r="H28" s="41">
        <v>13</v>
      </c>
      <c r="I28" s="41">
        <f t="shared" si="0"/>
        <v>16</v>
      </c>
      <c r="J28" s="41">
        <v>1</v>
      </c>
      <c r="K28" s="41">
        <v>5</v>
      </c>
      <c r="L28" s="41">
        <f t="shared" si="1"/>
        <v>6</v>
      </c>
      <c r="M28" s="14"/>
    </row>
    <row r="29" spans="1:13" ht="18.899999999999999" customHeight="1" x14ac:dyDescent="0.3">
      <c r="A29" s="15"/>
      <c r="B29" s="102"/>
      <c r="C29" s="40" t="s">
        <v>26</v>
      </c>
      <c r="D29" s="41">
        <v>5</v>
      </c>
      <c r="E29" s="41">
        <v>10</v>
      </c>
      <c r="F29" s="41">
        <v>15</v>
      </c>
      <c r="G29" s="41">
        <v>3</v>
      </c>
      <c r="H29" s="41">
        <v>2</v>
      </c>
      <c r="I29" s="41">
        <f t="shared" si="0"/>
        <v>5</v>
      </c>
      <c r="J29" s="41">
        <v>1</v>
      </c>
      <c r="K29" s="41">
        <v>1</v>
      </c>
      <c r="L29" s="41">
        <f t="shared" si="1"/>
        <v>2</v>
      </c>
      <c r="M29" s="14"/>
    </row>
    <row r="30" spans="1:13" ht="18.899999999999999" customHeight="1" x14ac:dyDescent="0.3">
      <c r="A30" s="15"/>
      <c r="B30" s="103"/>
      <c r="C30" s="40" t="s">
        <v>27</v>
      </c>
      <c r="D30" s="41">
        <v>0</v>
      </c>
      <c r="E30" s="41">
        <v>32</v>
      </c>
      <c r="F30" s="41">
        <v>32</v>
      </c>
      <c r="G30" s="41">
        <v>3</v>
      </c>
      <c r="H30" s="41">
        <v>67</v>
      </c>
      <c r="I30" s="41">
        <f t="shared" si="0"/>
        <v>70</v>
      </c>
      <c r="J30" s="41">
        <v>16</v>
      </c>
      <c r="K30" s="41">
        <v>101</v>
      </c>
      <c r="L30" s="41">
        <f t="shared" si="1"/>
        <v>117</v>
      </c>
      <c r="M30" s="14"/>
    </row>
    <row r="31" spans="1:13" ht="18.899999999999999" customHeight="1" x14ac:dyDescent="0.3">
      <c r="A31" s="15"/>
      <c r="B31" s="93" t="s">
        <v>28</v>
      </c>
      <c r="C31" s="39" t="s">
        <v>29</v>
      </c>
      <c r="D31" s="43">
        <v>25</v>
      </c>
      <c r="E31" s="43">
        <v>28</v>
      </c>
      <c r="F31" s="43">
        <v>53</v>
      </c>
      <c r="G31" s="43">
        <v>23</v>
      </c>
      <c r="H31" s="43">
        <v>21</v>
      </c>
      <c r="I31" s="43">
        <f t="shared" si="0"/>
        <v>44</v>
      </c>
      <c r="J31" s="43">
        <v>23</v>
      </c>
      <c r="K31" s="43">
        <v>20</v>
      </c>
      <c r="L31" s="43">
        <f t="shared" si="1"/>
        <v>43</v>
      </c>
      <c r="M31" s="14"/>
    </row>
    <row r="32" spans="1:13" ht="18.899999999999999" customHeight="1" x14ac:dyDescent="0.3">
      <c r="A32" s="15"/>
      <c r="B32" s="94"/>
      <c r="C32" s="39" t="s">
        <v>30</v>
      </c>
      <c r="D32" s="43">
        <v>2</v>
      </c>
      <c r="E32" s="43">
        <v>5</v>
      </c>
      <c r="F32" s="43">
        <v>7</v>
      </c>
      <c r="G32" s="46" t="s">
        <v>16</v>
      </c>
      <c r="H32" s="46" t="s">
        <v>16</v>
      </c>
      <c r="I32" s="46" t="s">
        <v>16</v>
      </c>
      <c r="J32" s="46">
        <v>0</v>
      </c>
      <c r="K32" s="46">
        <v>0</v>
      </c>
      <c r="L32" s="46">
        <f t="shared" si="1"/>
        <v>0</v>
      </c>
      <c r="M32" s="14"/>
    </row>
    <row r="33" spans="1:13" ht="18.899999999999999" customHeight="1" x14ac:dyDescent="0.3">
      <c r="A33" s="15"/>
      <c r="B33" s="94"/>
      <c r="C33" s="39" t="s">
        <v>31</v>
      </c>
      <c r="D33" s="43">
        <v>6</v>
      </c>
      <c r="E33" s="43">
        <v>10</v>
      </c>
      <c r="F33" s="43">
        <v>16</v>
      </c>
      <c r="G33" s="43">
        <v>9</v>
      </c>
      <c r="H33" s="43">
        <v>12</v>
      </c>
      <c r="I33" s="43">
        <f t="shared" si="0"/>
        <v>21</v>
      </c>
      <c r="J33" s="43">
        <f>2+5</f>
        <v>7</v>
      </c>
      <c r="K33" s="43">
        <f>3+1</f>
        <v>4</v>
      </c>
      <c r="L33" s="43">
        <f t="shared" si="1"/>
        <v>11</v>
      </c>
      <c r="M33" s="14"/>
    </row>
    <row r="34" spans="1:13" ht="18.899999999999999" customHeight="1" x14ac:dyDescent="0.3">
      <c r="A34" s="15"/>
      <c r="B34" s="94"/>
      <c r="C34" s="39" t="s">
        <v>32</v>
      </c>
      <c r="D34" s="43">
        <v>6</v>
      </c>
      <c r="E34" s="43">
        <v>51</v>
      </c>
      <c r="F34" s="43">
        <v>57</v>
      </c>
      <c r="G34" s="43">
        <v>4</v>
      </c>
      <c r="H34" s="43">
        <v>63</v>
      </c>
      <c r="I34" s="43">
        <f t="shared" si="0"/>
        <v>67</v>
      </c>
      <c r="J34" s="43">
        <v>4</v>
      </c>
      <c r="K34" s="43">
        <v>65</v>
      </c>
      <c r="L34" s="43">
        <f t="shared" si="1"/>
        <v>69</v>
      </c>
      <c r="M34" s="14"/>
    </row>
    <row r="35" spans="1:13" ht="18.899999999999999" customHeight="1" x14ac:dyDescent="0.3">
      <c r="A35" s="15"/>
      <c r="B35" s="94"/>
      <c r="C35" s="39" t="s">
        <v>33</v>
      </c>
      <c r="D35" s="43">
        <v>7</v>
      </c>
      <c r="E35" s="43">
        <v>25</v>
      </c>
      <c r="F35" s="43">
        <v>32</v>
      </c>
      <c r="G35" s="43">
        <v>8</v>
      </c>
      <c r="H35" s="43">
        <v>29</v>
      </c>
      <c r="I35" s="43">
        <f t="shared" si="0"/>
        <v>37</v>
      </c>
      <c r="J35" s="43">
        <v>6</v>
      </c>
      <c r="K35" s="43">
        <f>22+2</f>
        <v>24</v>
      </c>
      <c r="L35" s="43">
        <f t="shared" si="1"/>
        <v>30</v>
      </c>
      <c r="M35" s="14"/>
    </row>
    <row r="36" spans="1:13" ht="18.899999999999999" customHeight="1" x14ac:dyDescent="0.3">
      <c r="A36" s="15"/>
      <c r="B36" s="94"/>
      <c r="C36" s="39" t="s">
        <v>34</v>
      </c>
      <c r="D36" s="43">
        <v>1</v>
      </c>
      <c r="E36" s="43">
        <v>49</v>
      </c>
      <c r="F36" s="43">
        <v>50</v>
      </c>
      <c r="G36" s="43">
        <v>1</v>
      </c>
      <c r="H36" s="43">
        <v>78</v>
      </c>
      <c r="I36" s="43">
        <f t="shared" si="0"/>
        <v>79</v>
      </c>
      <c r="J36" s="43"/>
      <c r="K36" s="43">
        <v>79</v>
      </c>
      <c r="L36" s="43">
        <f t="shared" si="1"/>
        <v>79</v>
      </c>
      <c r="M36" s="14"/>
    </row>
    <row r="37" spans="1:13" ht="18.899999999999999" customHeight="1" x14ac:dyDescent="0.3">
      <c r="A37" s="15"/>
      <c r="B37" s="94"/>
      <c r="C37" s="39" t="s">
        <v>19</v>
      </c>
      <c r="D37" s="43">
        <v>14</v>
      </c>
      <c r="E37" s="43">
        <v>43</v>
      </c>
      <c r="F37" s="43">
        <v>57</v>
      </c>
      <c r="G37" s="43">
        <v>29</v>
      </c>
      <c r="H37" s="43">
        <v>68</v>
      </c>
      <c r="I37" s="43">
        <f t="shared" si="0"/>
        <v>97</v>
      </c>
      <c r="J37" s="43">
        <v>24</v>
      </c>
      <c r="K37" s="43">
        <v>67</v>
      </c>
      <c r="L37" s="43">
        <f t="shared" si="1"/>
        <v>91</v>
      </c>
      <c r="M37" s="14"/>
    </row>
    <row r="38" spans="1:13" ht="18.899999999999999" customHeight="1" x14ac:dyDescent="0.3">
      <c r="A38" s="15"/>
      <c r="B38" s="94"/>
      <c r="C38" s="39" t="s">
        <v>35</v>
      </c>
      <c r="D38" s="43">
        <v>4</v>
      </c>
      <c r="E38" s="43">
        <v>19</v>
      </c>
      <c r="F38" s="43">
        <v>23</v>
      </c>
      <c r="G38" s="43">
        <v>3</v>
      </c>
      <c r="H38" s="43">
        <v>26</v>
      </c>
      <c r="I38" s="43">
        <f t="shared" si="0"/>
        <v>29</v>
      </c>
      <c r="J38" s="43">
        <v>3</v>
      </c>
      <c r="K38" s="43">
        <v>29</v>
      </c>
      <c r="L38" s="43">
        <f t="shared" si="1"/>
        <v>32</v>
      </c>
      <c r="M38" s="14"/>
    </row>
    <row r="39" spans="1:13" ht="18.899999999999999" customHeight="1" x14ac:dyDescent="0.3">
      <c r="A39" s="15"/>
      <c r="B39" s="94"/>
      <c r="C39" s="39" t="s">
        <v>36</v>
      </c>
      <c r="D39" s="43">
        <v>11</v>
      </c>
      <c r="E39" s="43">
        <v>17</v>
      </c>
      <c r="F39" s="43">
        <v>28</v>
      </c>
      <c r="G39" s="43">
        <v>23</v>
      </c>
      <c r="H39" s="43">
        <v>33</v>
      </c>
      <c r="I39" s="43">
        <f t="shared" si="0"/>
        <v>56</v>
      </c>
      <c r="J39" s="43">
        <v>31</v>
      </c>
      <c r="K39" s="43">
        <v>45</v>
      </c>
      <c r="L39" s="43">
        <f t="shared" si="1"/>
        <v>76</v>
      </c>
      <c r="M39" s="14"/>
    </row>
    <row r="40" spans="1:13" ht="18.899999999999999" customHeight="1" x14ac:dyDescent="0.3">
      <c r="A40" s="15"/>
      <c r="B40" s="94"/>
      <c r="C40" s="39" t="s">
        <v>37</v>
      </c>
      <c r="D40" s="43">
        <v>19</v>
      </c>
      <c r="E40" s="43">
        <v>28</v>
      </c>
      <c r="F40" s="43">
        <v>47</v>
      </c>
      <c r="G40" s="43">
        <v>9</v>
      </c>
      <c r="H40" s="43">
        <v>15</v>
      </c>
      <c r="I40" s="43">
        <f t="shared" si="0"/>
        <v>24</v>
      </c>
      <c r="J40" s="43">
        <v>1</v>
      </c>
      <c r="K40" s="43">
        <v>5</v>
      </c>
      <c r="L40" s="43">
        <f t="shared" si="1"/>
        <v>6</v>
      </c>
      <c r="M40" s="14"/>
    </row>
    <row r="41" spans="1:13" ht="18.899999999999999" customHeight="1" x14ac:dyDescent="0.3">
      <c r="A41" s="15"/>
      <c r="B41" s="94"/>
      <c r="C41" s="39" t="s">
        <v>38</v>
      </c>
      <c r="D41" s="43">
        <v>1</v>
      </c>
      <c r="E41" s="43">
        <v>4</v>
      </c>
      <c r="F41" s="43">
        <v>5</v>
      </c>
      <c r="G41" s="43">
        <v>1</v>
      </c>
      <c r="H41" s="43">
        <v>0</v>
      </c>
      <c r="I41" s="43">
        <f t="shared" si="0"/>
        <v>1</v>
      </c>
      <c r="J41" s="46" t="s">
        <v>16</v>
      </c>
      <c r="K41" s="46" t="s">
        <v>16</v>
      </c>
      <c r="L41" s="46" t="s">
        <v>16</v>
      </c>
      <c r="M41" s="14"/>
    </row>
    <row r="42" spans="1:13" ht="18.899999999999999" customHeight="1" x14ac:dyDescent="0.3">
      <c r="A42" s="15"/>
      <c r="B42" s="94"/>
      <c r="C42" s="39" t="s">
        <v>39</v>
      </c>
      <c r="D42" s="46" t="s">
        <v>16</v>
      </c>
      <c r="E42" s="43">
        <v>1</v>
      </c>
      <c r="F42" s="43">
        <v>1</v>
      </c>
      <c r="G42" s="46" t="s">
        <v>16</v>
      </c>
      <c r="H42" s="46" t="s">
        <v>16</v>
      </c>
      <c r="I42" s="46" t="s">
        <v>16</v>
      </c>
      <c r="J42" s="46" t="s">
        <v>16</v>
      </c>
      <c r="K42" s="46" t="s">
        <v>16</v>
      </c>
      <c r="L42" s="46" t="s">
        <v>16</v>
      </c>
      <c r="M42" s="14"/>
    </row>
    <row r="43" spans="1:13" ht="18.899999999999999" customHeight="1" x14ac:dyDescent="0.3">
      <c r="A43" s="15"/>
      <c r="B43" s="94"/>
      <c r="C43" s="39" t="s">
        <v>40</v>
      </c>
      <c r="D43" s="43">
        <v>4</v>
      </c>
      <c r="E43" s="43">
        <v>7</v>
      </c>
      <c r="F43" s="43">
        <v>11</v>
      </c>
      <c r="G43" s="43">
        <v>2</v>
      </c>
      <c r="H43" s="43">
        <v>15</v>
      </c>
      <c r="I43" s="43">
        <f t="shared" si="0"/>
        <v>17</v>
      </c>
      <c r="J43" s="43">
        <v>2</v>
      </c>
      <c r="K43" s="43">
        <v>2</v>
      </c>
      <c r="L43" s="43">
        <f t="shared" si="1"/>
        <v>4</v>
      </c>
      <c r="M43" s="14"/>
    </row>
    <row r="44" spans="1:13" ht="18.899999999999999" customHeight="1" x14ac:dyDescent="0.3">
      <c r="A44" s="15"/>
      <c r="B44" s="94"/>
      <c r="C44" s="39" t="s">
        <v>96</v>
      </c>
      <c r="D44" s="46" t="s">
        <v>16</v>
      </c>
      <c r="E44" s="46" t="s">
        <v>16</v>
      </c>
      <c r="F44" s="46" t="s">
        <v>16</v>
      </c>
      <c r="G44" s="43">
        <v>9</v>
      </c>
      <c r="H44" s="43">
        <v>9</v>
      </c>
      <c r="I44" s="43">
        <f t="shared" si="0"/>
        <v>18</v>
      </c>
      <c r="J44" s="43">
        <v>18</v>
      </c>
      <c r="K44" s="43">
        <v>23</v>
      </c>
      <c r="L44" s="43">
        <f t="shared" si="1"/>
        <v>41</v>
      </c>
      <c r="M44" s="14"/>
    </row>
    <row r="45" spans="1:13" ht="18.899999999999999" customHeight="1" x14ac:dyDescent="0.3">
      <c r="A45" s="15"/>
      <c r="B45" s="95"/>
      <c r="C45" s="39" t="s">
        <v>97</v>
      </c>
      <c r="D45" s="46" t="s">
        <v>16</v>
      </c>
      <c r="E45" s="46" t="s">
        <v>16</v>
      </c>
      <c r="F45" s="46" t="s">
        <v>16</v>
      </c>
      <c r="G45" s="43">
        <v>59</v>
      </c>
      <c r="H45" s="43">
        <v>190</v>
      </c>
      <c r="I45" s="43">
        <f t="shared" si="0"/>
        <v>249</v>
      </c>
      <c r="J45" s="43">
        <v>128</v>
      </c>
      <c r="K45" s="43">
        <v>405</v>
      </c>
      <c r="L45" s="43">
        <f t="shared" si="1"/>
        <v>533</v>
      </c>
      <c r="M45" s="14"/>
    </row>
    <row r="46" spans="1:13" ht="18.899999999999999" customHeight="1" x14ac:dyDescent="0.3">
      <c r="A46" s="15"/>
      <c r="B46" s="101" t="s">
        <v>41</v>
      </c>
      <c r="C46" s="40" t="s">
        <v>42</v>
      </c>
      <c r="D46" s="41">
        <v>4</v>
      </c>
      <c r="E46" s="41">
        <v>3</v>
      </c>
      <c r="F46" s="41">
        <v>7</v>
      </c>
      <c r="G46" s="41">
        <v>7</v>
      </c>
      <c r="H46" s="41">
        <v>13</v>
      </c>
      <c r="I46" s="41">
        <f t="shared" si="0"/>
        <v>20</v>
      </c>
      <c r="J46" s="41">
        <v>2</v>
      </c>
      <c r="K46" s="41">
        <v>7</v>
      </c>
      <c r="L46" s="41">
        <f t="shared" si="1"/>
        <v>9</v>
      </c>
      <c r="M46" s="14"/>
    </row>
    <row r="47" spans="1:13" ht="18.899999999999999" customHeight="1" x14ac:dyDescent="0.3">
      <c r="A47" s="15"/>
      <c r="B47" s="102"/>
      <c r="C47" s="40" t="s">
        <v>43</v>
      </c>
      <c r="D47" s="41">
        <v>3</v>
      </c>
      <c r="E47" s="41">
        <v>18</v>
      </c>
      <c r="F47" s="41">
        <v>21</v>
      </c>
      <c r="G47" s="41">
        <v>0</v>
      </c>
      <c r="H47" s="41">
        <v>16</v>
      </c>
      <c r="I47" s="41">
        <f t="shared" si="0"/>
        <v>16</v>
      </c>
      <c r="J47" s="41">
        <v>3</v>
      </c>
      <c r="K47" s="41">
        <v>13</v>
      </c>
      <c r="L47" s="41">
        <f t="shared" si="1"/>
        <v>16</v>
      </c>
      <c r="M47" s="14"/>
    </row>
    <row r="48" spans="1:13" ht="18.899999999999999" customHeight="1" x14ac:dyDescent="0.3">
      <c r="A48" s="15"/>
      <c r="B48" s="102"/>
      <c r="C48" s="40" t="s">
        <v>44</v>
      </c>
      <c r="D48" s="41">
        <v>7</v>
      </c>
      <c r="E48" s="41">
        <v>7</v>
      </c>
      <c r="F48" s="41">
        <v>14</v>
      </c>
      <c r="G48" s="41">
        <v>3</v>
      </c>
      <c r="H48" s="41">
        <v>6</v>
      </c>
      <c r="I48" s="41">
        <f t="shared" si="0"/>
        <v>9</v>
      </c>
      <c r="J48" s="41">
        <v>3</v>
      </c>
      <c r="K48" s="41">
        <v>7</v>
      </c>
      <c r="L48" s="41">
        <f t="shared" si="1"/>
        <v>10</v>
      </c>
      <c r="M48" s="14"/>
    </row>
    <row r="49" spans="1:13" ht="18.899999999999999" customHeight="1" x14ac:dyDescent="0.3">
      <c r="A49" s="15"/>
      <c r="B49" s="102"/>
      <c r="C49" s="40" t="s">
        <v>45</v>
      </c>
      <c r="D49" s="41">
        <v>5</v>
      </c>
      <c r="E49" s="41">
        <v>15</v>
      </c>
      <c r="F49" s="41">
        <v>20</v>
      </c>
      <c r="G49" s="41">
        <v>11</v>
      </c>
      <c r="H49" s="41">
        <v>10</v>
      </c>
      <c r="I49" s="41">
        <f t="shared" si="0"/>
        <v>21</v>
      </c>
      <c r="J49" s="41">
        <v>8</v>
      </c>
      <c r="K49" s="41">
        <v>7</v>
      </c>
      <c r="L49" s="41">
        <f t="shared" si="1"/>
        <v>15</v>
      </c>
      <c r="M49" s="14"/>
    </row>
    <row r="50" spans="1:13" ht="18.899999999999999" customHeight="1" x14ac:dyDescent="0.3">
      <c r="A50" s="15"/>
      <c r="B50" s="102"/>
      <c r="C50" s="40" t="s">
        <v>46</v>
      </c>
      <c r="D50" s="41">
        <v>5</v>
      </c>
      <c r="E50" s="41">
        <v>33</v>
      </c>
      <c r="F50" s="41">
        <v>38</v>
      </c>
      <c r="G50" s="41">
        <v>2</v>
      </c>
      <c r="H50" s="41">
        <v>18</v>
      </c>
      <c r="I50" s="41">
        <f t="shared" si="0"/>
        <v>20</v>
      </c>
      <c r="J50" s="41">
        <v>0</v>
      </c>
      <c r="K50" s="41">
        <v>8</v>
      </c>
      <c r="L50" s="41">
        <f t="shared" si="1"/>
        <v>8</v>
      </c>
      <c r="M50" s="14"/>
    </row>
    <row r="51" spans="1:13" ht="18.899999999999999" customHeight="1" x14ac:dyDescent="0.3">
      <c r="A51" s="15"/>
      <c r="B51" s="102"/>
      <c r="C51" s="40" t="s">
        <v>47</v>
      </c>
      <c r="D51" s="41">
        <v>14</v>
      </c>
      <c r="E51" s="41">
        <v>45</v>
      </c>
      <c r="F51" s="41">
        <v>59</v>
      </c>
      <c r="G51" s="41">
        <v>37</v>
      </c>
      <c r="H51" s="41">
        <v>113</v>
      </c>
      <c r="I51" s="41">
        <f t="shared" si="0"/>
        <v>150</v>
      </c>
      <c r="J51" s="41">
        <v>65</v>
      </c>
      <c r="K51" s="41">
        <v>196</v>
      </c>
      <c r="L51" s="41">
        <f t="shared" si="1"/>
        <v>261</v>
      </c>
      <c r="M51" s="14"/>
    </row>
    <row r="52" spans="1:13" ht="18.899999999999999" customHeight="1" x14ac:dyDescent="0.3">
      <c r="A52" s="15"/>
      <c r="B52" s="102"/>
      <c r="C52" s="40" t="s">
        <v>48</v>
      </c>
      <c r="D52" s="41">
        <v>2</v>
      </c>
      <c r="E52" s="41">
        <v>1</v>
      </c>
      <c r="F52" s="41">
        <v>3</v>
      </c>
      <c r="G52" s="89" t="s">
        <v>16</v>
      </c>
      <c r="H52" s="89" t="s">
        <v>16</v>
      </c>
      <c r="I52" s="89" t="s">
        <v>16</v>
      </c>
      <c r="J52" s="89">
        <v>2</v>
      </c>
      <c r="K52" s="89">
        <v>1</v>
      </c>
      <c r="L52" s="89">
        <f t="shared" si="1"/>
        <v>3</v>
      </c>
      <c r="M52" s="14"/>
    </row>
    <row r="53" spans="1:13" ht="18.899999999999999" customHeight="1" x14ac:dyDescent="0.3">
      <c r="A53" s="15"/>
      <c r="B53" s="102"/>
      <c r="C53" s="40" t="s">
        <v>49</v>
      </c>
      <c r="D53" s="41">
        <v>17</v>
      </c>
      <c r="E53" s="41">
        <v>50</v>
      </c>
      <c r="F53" s="41">
        <v>67</v>
      </c>
      <c r="G53" s="41">
        <v>15</v>
      </c>
      <c r="H53" s="41">
        <v>53</v>
      </c>
      <c r="I53" s="41">
        <f t="shared" si="0"/>
        <v>68</v>
      </c>
      <c r="J53" s="41">
        <f>13+11</f>
        <v>24</v>
      </c>
      <c r="K53" s="41">
        <f>15+38</f>
        <v>53</v>
      </c>
      <c r="L53" s="41">
        <f t="shared" si="1"/>
        <v>77</v>
      </c>
      <c r="M53" s="14"/>
    </row>
    <row r="54" spans="1:13" ht="18.899999999999999" customHeight="1" x14ac:dyDescent="0.3">
      <c r="A54" s="15"/>
      <c r="B54" s="102"/>
      <c r="C54" s="40" t="s">
        <v>50</v>
      </c>
      <c r="D54" s="41">
        <v>1</v>
      </c>
      <c r="E54" s="41">
        <v>13</v>
      </c>
      <c r="F54" s="41">
        <v>14</v>
      </c>
      <c r="G54" s="41">
        <v>3</v>
      </c>
      <c r="H54" s="41">
        <v>23</v>
      </c>
      <c r="I54" s="41">
        <f t="shared" si="0"/>
        <v>26</v>
      </c>
      <c r="J54" s="41">
        <v>5</v>
      </c>
      <c r="K54" s="41">
        <v>30</v>
      </c>
      <c r="L54" s="41">
        <f t="shared" si="1"/>
        <v>35</v>
      </c>
      <c r="M54" s="14"/>
    </row>
    <row r="55" spans="1:13" ht="18.899999999999999" customHeight="1" x14ac:dyDescent="0.3">
      <c r="A55" s="15"/>
      <c r="B55" s="102"/>
      <c r="C55" s="40" t="s">
        <v>51</v>
      </c>
      <c r="D55" s="41">
        <v>2</v>
      </c>
      <c r="E55" s="41">
        <v>0</v>
      </c>
      <c r="F55" s="41">
        <v>2</v>
      </c>
      <c r="G55" s="89" t="s">
        <v>16</v>
      </c>
      <c r="H55" s="89" t="s">
        <v>16</v>
      </c>
      <c r="I55" s="89" t="s">
        <v>16</v>
      </c>
      <c r="J55" s="89">
        <v>0</v>
      </c>
      <c r="K55" s="89">
        <v>0</v>
      </c>
      <c r="L55" s="89">
        <f t="shared" si="1"/>
        <v>0</v>
      </c>
      <c r="M55" s="14"/>
    </row>
    <row r="56" spans="1:13" ht="18.899999999999999" customHeight="1" x14ac:dyDescent="0.3">
      <c r="A56" s="15"/>
      <c r="B56" s="102"/>
      <c r="C56" s="40" t="s">
        <v>52</v>
      </c>
      <c r="D56" s="41">
        <v>12</v>
      </c>
      <c r="E56" s="41">
        <v>22</v>
      </c>
      <c r="F56" s="41">
        <v>34</v>
      </c>
      <c r="G56" s="41">
        <v>20</v>
      </c>
      <c r="H56" s="41">
        <v>28</v>
      </c>
      <c r="I56" s="41">
        <f t="shared" si="0"/>
        <v>48</v>
      </c>
      <c r="J56" s="41">
        <v>28</v>
      </c>
      <c r="K56" s="41">
        <v>29</v>
      </c>
      <c r="L56" s="41">
        <f t="shared" si="1"/>
        <v>57</v>
      </c>
      <c r="M56" s="14"/>
    </row>
    <row r="57" spans="1:13" ht="18.899999999999999" customHeight="1" x14ac:dyDescent="0.3">
      <c r="A57" s="15"/>
      <c r="B57" s="102"/>
      <c r="C57" s="40" t="s">
        <v>110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9</v>
      </c>
      <c r="K57" s="41">
        <v>12</v>
      </c>
      <c r="L57" s="41">
        <f t="shared" si="1"/>
        <v>21</v>
      </c>
      <c r="M57" s="14"/>
    </row>
    <row r="58" spans="1:13" ht="18.899999999999999" customHeight="1" x14ac:dyDescent="0.3">
      <c r="A58" s="15"/>
      <c r="B58" s="103"/>
      <c r="C58" s="40" t="s">
        <v>109</v>
      </c>
      <c r="D58" s="41">
        <v>1</v>
      </c>
      <c r="E58" s="41">
        <v>9</v>
      </c>
      <c r="F58" s="41">
        <v>10</v>
      </c>
      <c r="G58" s="41">
        <v>1</v>
      </c>
      <c r="H58" s="41">
        <v>9</v>
      </c>
      <c r="I58" s="41">
        <f t="shared" si="0"/>
        <v>10</v>
      </c>
      <c r="J58" s="41">
        <v>2</v>
      </c>
      <c r="K58" s="41">
        <v>4</v>
      </c>
      <c r="L58" s="41">
        <f t="shared" si="1"/>
        <v>6</v>
      </c>
      <c r="M58" s="14"/>
    </row>
    <row r="59" spans="1:13" ht="18.899999999999999" customHeight="1" x14ac:dyDescent="0.3">
      <c r="A59" s="15"/>
      <c r="B59" s="93" t="s">
        <v>53</v>
      </c>
      <c r="C59" s="39" t="s">
        <v>54</v>
      </c>
      <c r="D59" s="43">
        <v>1</v>
      </c>
      <c r="E59" s="43">
        <v>7</v>
      </c>
      <c r="F59" s="43">
        <v>8</v>
      </c>
      <c r="G59" s="43">
        <v>0</v>
      </c>
      <c r="H59" s="43">
        <v>3</v>
      </c>
      <c r="I59" s="43">
        <f t="shared" si="0"/>
        <v>3</v>
      </c>
      <c r="J59" s="43">
        <v>0</v>
      </c>
      <c r="K59" s="43">
        <v>0</v>
      </c>
      <c r="L59" s="43">
        <f t="shared" si="1"/>
        <v>0</v>
      </c>
      <c r="M59" s="14"/>
    </row>
    <row r="60" spans="1:13" ht="18.899999999999999" customHeight="1" x14ac:dyDescent="0.3">
      <c r="A60" s="15"/>
      <c r="B60" s="94"/>
      <c r="C60" s="39" t="s">
        <v>55</v>
      </c>
      <c r="D60" s="43">
        <v>2</v>
      </c>
      <c r="E60" s="43">
        <v>1</v>
      </c>
      <c r="F60" s="43">
        <v>3</v>
      </c>
      <c r="G60" s="43">
        <v>1</v>
      </c>
      <c r="H60" s="43">
        <v>1</v>
      </c>
      <c r="I60" s="43">
        <f t="shared" si="0"/>
        <v>2</v>
      </c>
      <c r="J60" s="43">
        <v>0</v>
      </c>
      <c r="K60" s="43">
        <v>0</v>
      </c>
      <c r="L60" s="43">
        <f t="shared" si="1"/>
        <v>0</v>
      </c>
      <c r="M60" s="14"/>
    </row>
    <row r="61" spans="1:13" ht="18.899999999999999" customHeight="1" x14ac:dyDescent="0.3">
      <c r="A61" s="15"/>
      <c r="B61" s="94"/>
      <c r="C61" s="39" t="s">
        <v>56</v>
      </c>
      <c r="D61" s="43">
        <v>2</v>
      </c>
      <c r="E61" s="43">
        <v>8</v>
      </c>
      <c r="F61" s="43">
        <v>10</v>
      </c>
      <c r="G61" s="43">
        <v>2</v>
      </c>
      <c r="H61" s="43">
        <v>6</v>
      </c>
      <c r="I61" s="43">
        <f t="shared" si="0"/>
        <v>8</v>
      </c>
      <c r="J61" s="43">
        <v>0</v>
      </c>
      <c r="K61" s="43">
        <v>1</v>
      </c>
      <c r="L61" s="43">
        <f t="shared" si="1"/>
        <v>1</v>
      </c>
      <c r="M61" s="14"/>
    </row>
    <row r="62" spans="1:13" ht="18.899999999999999" customHeight="1" x14ac:dyDescent="0.3">
      <c r="A62" s="15"/>
      <c r="B62" s="94"/>
      <c r="C62" s="39" t="s">
        <v>57</v>
      </c>
      <c r="D62" s="43">
        <v>7</v>
      </c>
      <c r="E62" s="43">
        <v>28</v>
      </c>
      <c r="F62" s="43">
        <v>35</v>
      </c>
      <c r="G62" s="43">
        <v>8</v>
      </c>
      <c r="H62" s="43">
        <v>39</v>
      </c>
      <c r="I62" s="43">
        <f t="shared" si="0"/>
        <v>47</v>
      </c>
      <c r="J62" s="43">
        <v>6</v>
      </c>
      <c r="K62" s="43">
        <v>32</v>
      </c>
      <c r="L62" s="43">
        <f t="shared" si="1"/>
        <v>38</v>
      </c>
      <c r="M62" s="14"/>
    </row>
    <row r="63" spans="1:13" ht="18.899999999999999" customHeight="1" x14ac:dyDescent="0.3">
      <c r="A63" s="15"/>
      <c r="B63" s="94"/>
      <c r="C63" s="39" t="s">
        <v>93</v>
      </c>
      <c r="D63" s="43">
        <v>4</v>
      </c>
      <c r="E63" s="43">
        <v>3</v>
      </c>
      <c r="F63" s="43">
        <v>7</v>
      </c>
      <c r="G63" s="43">
        <v>0</v>
      </c>
      <c r="H63" s="43">
        <v>6</v>
      </c>
      <c r="I63" s="43">
        <f t="shared" si="0"/>
        <v>6</v>
      </c>
      <c r="J63" s="43">
        <v>2</v>
      </c>
      <c r="K63" s="43">
        <v>3</v>
      </c>
      <c r="L63" s="43">
        <f t="shared" si="1"/>
        <v>5</v>
      </c>
      <c r="M63" s="14"/>
    </row>
    <row r="64" spans="1:13" ht="18.899999999999999" customHeight="1" x14ac:dyDescent="0.3">
      <c r="A64" s="15"/>
      <c r="B64" s="94"/>
      <c r="C64" s="39" t="s">
        <v>58</v>
      </c>
      <c r="D64" s="43">
        <v>4</v>
      </c>
      <c r="E64" s="43">
        <v>46</v>
      </c>
      <c r="F64" s="43">
        <v>50</v>
      </c>
      <c r="G64" s="43">
        <v>6</v>
      </c>
      <c r="H64" s="43">
        <v>38</v>
      </c>
      <c r="I64" s="43">
        <f t="shared" si="0"/>
        <v>44</v>
      </c>
      <c r="J64" s="43">
        <v>7</v>
      </c>
      <c r="K64" s="43">
        <v>58</v>
      </c>
      <c r="L64" s="43">
        <f t="shared" si="1"/>
        <v>65</v>
      </c>
      <c r="M64" s="14"/>
    </row>
    <row r="65" spans="1:13" ht="18.899999999999999" customHeight="1" x14ac:dyDescent="0.3">
      <c r="A65" s="15"/>
      <c r="B65" s="94"/>
      <c r="C65" s="39" t="s">
        <v>59</v>
      </c>
      <c r="D65" s="43">
        <v>11</v>
      </c>
      <c r="E65" s="43">
        <v>59</v>
      </c>
      <c r="F65" s="43">
        <v>70</v>
      </c>
      <c r="G65" s="43">
        <v>14</v>
      </c>
      <c r="H65" s="43">
        <v>81</v>
      </c>
      <c r="I65" s="43">
        <f t="shared" si="0"/>
        <v>95</v>
      </c>
      <c r="J65" s="43">
        <v>13</v>
      </c>
      <c r="K65" s="43">
        <v>108</v>
      </c>
      <c r="L65" s="43">
        <f t="shared" si="1"/>
        <v>121</v>
      </c>
      <c r="M65" s="14"/>
    </row>
    <row r="66" spans="1:13" ht="18.899999999999999" customHeight="1" x14ac:dyDescent="0.3">
      <c r="A66" s="15"/>
      <c r="B66" s="94"/>
      <c r="C66" s="39" t="s">
        <v>60</v>
      </c>
      <c r="D66" s="43">
        <v>2</v>
      </c>
      <c r="E66" s="43">
        <v>8</v>
      </c>
      <c r="F66" s="43">
        <v>10</v>
      </c>
      <c r="G66" s="43">
        <v>0</v>
      </c>
      <c r="H66" s="43">
        <v>1</v>
      </c>
      <c r="I66" s="43">
        <f t="shared" si="0"/>
        <v>1</v>
      </c>
      <c r="J66" s="43">
        <v>0</v>
      </c>
      <c r="K66" s="43">
        <v>0</v>
      </c>
      <c r="L66" s="43">
        <f t="shared" si="1"/>
        <v>0</v>
      </c>
      <c r="M66" s="14"/>
    </row>
    <row r="67" spans="1:13" ht="20.399999999999999" customHeight="1" x14ac:dyDescent="0.3">
      <c r="A67" s="15"/>
      <c r="B67" s="95"/>
      <c r="C67" s="90" t="s">
        <v>61</v>
      </c>
      <c r="D67" s="43">
        <v>4</v>
      </c>
      <c r="E67" s="43">
        <v>9</v>
      </c>
      <c r="F67" s="43">
        <v>13</v>
      </c>
      <c r="G67" s="43">
        <v>5</v>
      </c>
      <c r="H67" s="43">
        <v>3</v>
      </c>
      <c r="I67" s="43">
        <f t="shared" si="0"/>
        <v>8</v>
      </c>
      <c r="J67" s="43">
        <v>5</v>
      </c>
      <c r="K67" s="43">
        <v>2</v>
      </c>
      <c r="L67" s="43">
        <f t="shared" si="1"/>
        <v>7</v>
      </c>
      <c r="M67" s="14"/>
    </row>
    <row r="68" spans="1:13" ht="18.899999999999999" customHeight="1" x14ac:dyDescent="0.3">
      <c r="A68" s="15"/>
      <c r="B68" s="96" t="s">
        <v>98</v>
      </c>
      <c r="C68" s="18" t="s">
        <v>99</v>
      </c>
      <c r="D68" s="45" t="s">
        <v>16</v>
      </c>
      <c r="E68" s="45" t="s">
        <v>16</v>
      </c>
      <c r="F68" s="45" t="s">
        <v>16</v>
      </c>
      <c r="G68" s="44">
        <v>0</v>
      </c>
      <c r="H68" s="44">
        <v>9</v>
      </c>
      <c r="I68" s="44">
        <f t="shared" si="0"/>
        <v>9</v>
      </c>
      <c r="J68" s="44">
        <v>1</v>
      </c>
      <c r="K68" s="44">
        <v>13</v>
      </c>
      <c r="L68" s="44">
        <f t="shared" si="1"/>
        <v>14</v>
      </c>
      <c r="M68" s="14"/>
    </row>
    <row r="69" spans="1:13" ht="18.899999999999999" customHeight="1" x14ac:dyDescent="0.3">
      <c r="A69" s="15"/>
      <c r="B69" s="97"/>
      <c r="C69" s="18" t="s">
        <v>100</v>
      </c>
      <c r="D69" s="45" t="s">
        <v>16</v>
      </c>
      <c r="E69" s="45" t="s">
        <v>16</v>
      </c>
      <c r="F69" s="45" t="s">
        <v>16</v>
      </c>
      <c r="G69" s="44">
        <v>1</v>
      </c>
      <c r="H69" s="44">
        <v>9</v>
      </c>
      <c r="I69" s="44">
        <f t="shared" si="0"/>
        <v>10</v>
      </c>
      <c r="J69" s="44">
        <v>4</v>
      </c>
      <c r="K69" s="44">
        <v>21</v>
      </c>
      <c r="L69" s="44">
        <f t="shared" si="1"/>
        <v>25</v>
      </c>
      <c r="M69" s="14"/>
    </row>
    <row r="70" spans="1:13" ht="18.899999999999999" customHeight="1" x14ac:dyDescent="0.3">
      <c r="A70" s="15"/>
      <c r="B70" s="93" t="s">
        <v>101</v>
      </c>
      <c r="C70" s="39" t="s">
        <v>102</v>
      </c>
      <c r="D70" s="46" t="s">
        <v>16</v>
      </c>
      <c r="E70" s="46" t="s">
        <v>16</v>
      </c>
      <c r="F70" s="46" t="s">
        <v>16</v>
      </c>
      <c r="G70" s="43">
        <v>11</v>
      </c>
      <c r="H70" s="43">
        <v>8</v>
      </c>
      <c r="I70" s="43">
        <f t="shared" si="0"/>
        <v>19</v>
      </c>
      <c r="J70" s="43">
        <v>12</v>
      </c>
      <c r="K70" s="43">
        <v>16</v>
      </c>
      <c r="L70" s="43">
        <f t="shared" si="1"/>
        <v>28</v>
      </c>
      <c r="M70" s="14"/>
    </row>
    <row r="71" spans="1:13" ht="18.899999999999999" customHeight="1" x14ac:dyDescent="0.3">
      <c r="A71" s="15"/>
      <c r="B71" s="95"/>
      <c r="C71" s="39" t="s">
        <v>107</v>
      </c>
      <c r="D71" s="46">
        <v>0</v>
      </c>
      <c r="E71" s="46">
        <v>0</v>
      </c>
      <c r="F71" s="46">
        <v>0</v>
      </c>
      <c r="G71" s="43">
        <v>0</v>
      </c>
      <c r="H71" s="43">
        <v>0</v>
      </c>
      <c r="I71" s="43">
        <v>0</v>
      </c>
      <c r="J71" s="43">
        <v>14</v>
      </c>
      <c r="K71" s="43">
        <v>13</v>
      </c>
      <c r="L71" s="43">
        <f t="shared" si="1"/>
        <v>27</v>
      </c>
      <c r="M71" s="14"/>
    </row>
    <row r="72" spans="1:13" ht="18.899999999999999" customHeight="1" x14ac:dyDescent="0.3">
      <c r="A72" s="15"/>
      <c r="B72" s="101" t="s">
        <v>62</v>
      </c>
      <c r="C72" s="40" t="s">
        <v>63</v>
      </c>
      <c r="D72" s="41">
        <v>8</v>
      </c>
      <c r="E72" s="41">
        <v>34</v>
      </c>
      <c r="F72" s="41">
        <v>42</v>
      </c>
      <c r="G72" s="41">
        <v>5</v>
      </c>
      <c r="H72" s="41">
        <v>27</v>
      </c>
      <c r="I72" s="41">
        <f t="shared" si="0"/>
        <v>32</v>
      </c>
      <c r="J72" s="41">
        <f>2+3</f>
        <v>5</v>
      </c>
      <c r="K72" s="41">
        <f>8+8</f>
        <v>16</v>
      </c>
      <c r="L72" s="41">
        <f t="shared" si="1"/>
        <v>21</v>
      </c>
      <c r="M72" s="14"/>
    </row>
    <row r="73" spans="1:13" ht="18.899999999999999" customHeight="1" x14ac:dyDescent="0.3">
      <c r="A73" s="15"/>
      <c r="B73" s="103"/>
      <c r="C73" s="40" t="s">
        <v>64</v>
      </c>
      <c r="D73" s="41">
        <v>10</v>
      </c>
      <c r="E73" s="41">
        <v>63</v>
      </c>
      <c r="F73" s="41">
        <v>73</v>
      </c>
      <c r="G73" s="41">
        <v>7</v>
      </c>
      <c r="H73" s="41">
        <v>30</v>
      </c>
      <c r="I73" s="41">
        <f t="shared" si="0"/>
        <v>37</v>
      </c>
      <c r="J73" s="41">
        <f>3+3</f>
        <v>6</v>
      </c>
      <c r="K73" s="41">
        <f>15+23</f>
        <v>38</v>
      </c>
      <c r="L73" s="41">
        <f t="shared" si="1"/>
        <v>44</v>
      </c>
      <c r="M73" s="14"/>
    </row>
    <row r="74" spans="1:13" ht="18.899999999999999" customHeight="1" x14ac:dyDescent="0.3">
      <c r="A74" s="15"/>
      <c r="B74" s="93" t="s">
        <v>65</v>
      </c>
      <c r="C74" s="39" t="s">
        <v>121</v>
      </c>
      <c r="D74" s="43">
        <v>0</v>
      </c>
      <c r="E74" s="43">
        <v>0</v>
      </c>
      <c r="F74" s="43">
        <v>0</v>
      </c>
      <c r="G74" s="43">
        <v>15</v>
      </c>
      <c r="H74" s="43">
        <v>15</v>
      </c>
      <c r="I74" s="43">
        <f t="shared" si="0"/>
        <v>30</v>
      </c>
      <c r="J74" s="43">
        <v>27</v>
      </c>
      <c r="K74" s="43">
        <v>31</v>
      </c>
      <c r="L74" s="43">
        <f>+J74+K74</f>
        <v>58</v>
      </c>
      <c r="M74" s="14"/>
    </row>
    <row r="75" spans="1:13" ht="18.899999999999999" customHeight="1" x14ac:dyDescent="0.3">
      <c r="A75" s="15"/>
      <c r="B75" s="94"/>
      <c r="C75" s="39" t="s">
        <v>66</v>
      </c>
      <c r="D75" s="43">
        <v>19</v>
      </c>
      <c r="E75" s="43">
        <v>30</v>
      </c>
      <c r="F75" s="43">
        <v>49</v>
      </c>
      <c r="G75" s="43">
        <v>15</v>
      </c>
      <c r="H75" s="43">
        <v>22</v>
      </c>
      <c r="I75" s="43">
        <f>+G75+H75</f>
        <v>37</v>
      </c>
      <c r="J75" s="43">
        <v>16</v>
      </c>
      <c r="K75" s="43">
        <v>16</v>
      </c>
      <c r="L75" s="43">
        <f>+J75+K75</f>
        <v>32</v>
      </c>
      <c r="M75" s="14"/>
    </row>
    <row r="76" spans="1:13" ht="18.899999999999999" customHeight="1" x14ac:dyDescent="0.3">
      <c r="A76" s="15"/>
      <c r="B76" s="95"/>
      <c r="C76" s="39" t="s">
        <v>122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9</v>
      </c>
      <c r="K76" s="43">
        <v>9</v>
      </c>
      <c r="L76" s="43">
        <f>+J76+K76</f>
        <v>18</v>
      </c>
      <c r="M76" s="14"/>
    </row>
    <row r="77" spans="1:13" ht="18.899999999999999" customHeight="1" x14ac:dyDescent="0.3">
      <c r="A77" s="15"/>
      <c r="B77" s="126" t="s">
        <v>69</v>
      </c>
      <c r="C77" s="18" t="s">
        <v>70</v>
      </c>
      <c r="D77" s="44">
        <v>8</v>
      </c>
      <c r="E77" s="44">
        <v>12</v>
      </c>
      <c r="F77" s="44">
        <v>20</v>
      </c>
      <c r="G77" s="44">
        <v>10</v>
      </c>
      <c r="H77" s="44">
        <v>11</v>
      </c>
      <c r="I77" s="44">
        <f t="shared" si="0"/>
        <v>21</v>
      </c>
      <c r="J77" s="44">
        <f>3+6</f>
        <v>9</v>
      </c>
      <c r="K77" s="44">
        <f>4+6</f>
        <v>10</v>
      </c>
      <c r="L77" s="44">
        <f t="shared" si="1"/>
        <v>19</v>
      </c>
      <c r="M77" s="14"/>
    </row>
    <row r="78" spans="1:13" ht="18.899999999999999" customHeight="1" x14ac:dyDescent="0.3">
      <c r="A78" s="15"/>
      <c r="B78" s="127"/>
      <c r="C78" s="18" t="s">
        <v>71</v>
      </c>
      <c r="D78" s="44">
        <v>3</v>
      </c>
      <c r="E78" s="44">
        <v>9</v>
      </c>
      <c r="F78" s="44">
        <v>12</v>
      </c>
      <c r="G78" s="44">
        <v>8</v>
      </c>
      <c r="H78" s="44">
        <v>24</v>
      </c>
      <c r="I78" s="44">
        <f t="shared" si="0"/>
        <v>32</v>
      </c>
      <c r="J78" s="44">
        <v>9</v>
      </c>
      <c r="K78" s="44">
        <v>31</v>
      </c>
      <c r="L78" s="44">
        <f t="shared" si="1"/>
        <v>40</v>
      </c>
      <c r="M78" s="14"/>
    </row>
    <row r="79" spans="1:13" ht="19.8" customHeight="1" x14ac:dyDescent="0.3">
      <c r="A79" s="15"/>
      <c r="B79" s="21" t="s">
        <v>72</v>
      </c>
      <c r="C79" s="19" t="s">
        <v>18</v>
      </c>
      <c r="D79" s="42">
        <v>1</v>
      </c>
      <c r="E79" s="42">
        <v>6</v>
      </c>
      <c r="F79" s="42">
        <v>7</v>
      </c>
      <c r="G79" s="42">
        <v>4</v>
      </c>
      <c r="H79" s="42">
        <v>25</v>
      </c>
      <c r="I79" s="42">
        <f t="shared" si="0"/>
        <v>29</v>
      </c>
      <c r="J79" s="42">
        <v>4</v>
      </c>
      <c r="K79" s="42">
        <v>36</v>
      </c>
      <c r="L79" s="42">
        <f t="shared" si="1"/>
        <v>40</v>
      </c>
      <c r="M79" s="14"/>
    </row>
    <row r="80" spans="1:13" ht="19.8" customHeight="1" x14ac:dyDescent="0.3">
      <c r="A80" s="15"/>
      <c r="B80" s="20" t="s">
        <v>73</v>
      </c>
      <c r="C80" s="18" t="s">
        <v>74</v>
      </c>
      <c r="D80" s="44">
        <v>16</v>
      </c>
      <c r="E80" s="44">
        <v>8</v>
      </c>
      <c r="F80" s="44">
        <v>24</v>
      </c>
      <c r="G80" s="44">
        <v>28</v>
      </c>
      <c r="H80" s="44">
        <v>12</v>
      </c>
      <c r="I80" s="44">
        <f t="shared" si="0"/>
        <v>40</v>
      </c>
      <c r="J80" s="44">
        <v>30</v>
      </c>
      <c r="K80" s="44">
        <v>9</v>
      </c>
      <c r="L80" s="44">
        <f t="shared" si="1"/>
        <v>39</v>
      </c>
      <c r="M80" s="14"/>
    </row>
    <row r="81" spans="1:13" ht="18.899999999999999" customHeight="1" x14ac:dyDescent="0.3">
      <c r="A81" s="15"/>
      <c r="B81" s="99" t="s">
        <v>75</v>
      </c>
      <c r="C81" s="19" t="s">
        <v>76</v>
      </c>
      <c r="D81" s="42">
        <v>3</v>
      </c>
      <c r="E81" s="42">
        <v>1</v>
      </c>
      <c r="F81" s="42">
        <v>4</v>
      </c>
      <c r="G81" s="42">
        <v>5</v>
      </c>
      <c r="H81" s="42">
        <v>2</v>
      </c>
      <c r="I81" s="42">
        <f t="shared" si="0"/>
        <v>7</v>
      </c>
      <c r="J81" s="42">
        <v>0</v>
      </c>
      <c r="K81" s="42">
        <v>0</v>
      </c>
      <c r="L81" s="42">
        <f t="shared" si="1"/>
        <v>0</v>
      </c>
      <c r="M81" s="14"/>
    </row>
    <row r="82" spans="1:13" ht="18.899999999999999" customHeight="1" x14ac:dyDescent="0.3">
      <c r="A82" s="15"/>
      <c r="B82" s="111"/>
      <c r="C82" s="19" t="s">
        <v>77</v>
      </c>
      <c r="D82" s="42">
        <v>1</v>
      </c>
      <c r="E82" s="42">
        <v>1</v>
      </c>
      <c r="F82" s="42">
        <v>2</v>
      </c>
      <c r="G82" s="42">
        <v>1</v>
      </c>
      <c r="H82" s="42">
        <v>2</v>
      </c>
      <c r="I82" s="42">
        <f t="shared" si="0"/>
        <v>3</v>
      </c>
      <c r="J82" s="42">
        <v>0</v>
      </c>
      <c r="K82" s="42">
        <v>0</v>
      </c>
      <c r="L82" s="42">
        <f t="shared" si="1"/>
        <v>0</v>
      </c>
      <c r="M82" s="14"/>
    </row>
    <row r="83" spans="1:13" ht="18.899999999999999" customHeight="1" x14ac:dyDescent="0.3">
      <c r="A83" s="15"/>
      <c r="B83" s="111"/>
      <c r="C83" s="19" t="s">
        <v>103</v>
      </c>
      <c r="D83" s="46" t="s">
        <v>16</v>
      </c>
      <c r="E83" s="46" t="s">
        <v>16</v>
      </c>
      <c r="F83" s="46" t="s">
        <v>16</v>
      </c>
      <c r="G83" s="42">
        <v>1</v>
      </c>
      <c r="H83" s="42">
        <v>1</v>
      </c>
      <c r="I83" s="42">
        <f t="shared" si="0"/>
        <v>2</v>
      </c>
      <c r="J83" s="42">
        <v>0</v>
      </c>
      <c r="K83" s="42">
        <v>0</v>
      </c>
      <c r="L83" s="42">
        <f t="shared" si="1"/>
        <v>0</v>
      </c>
      <c r="M83" s="14"/>
    </row>
    <row r="84" spans="1:13" ht="18.899999999999999" customHeight="1" x14ac:dyDescent="0.3">
      <c r="A84" s="15"/>
      <c r="B84" s="100"/>
      <c r="C84" s="19" t="s">
        <v>104</v>
      </c>
      <c r="D84" s="46" t="s">
        <v>16</v>
      </c>
      <c r="E84" s="46" t="s">
        <v>16</v>
      </c>
      <c r="F84" s="46" t="s">
        <v>16</v>
      </c>
      <c r="G84" s="42">
        <v>2</v>
      </c>
      <c r="H84" s="42">
        <v>5</v>
      </c>
      <c r="I84" s="42">
        <f t="shared" ref="I84" si="8">+G84+H84</f>
        <v>7</v>
      </c>
      <c r="J84" s="42">
        <v>6</v>
      </c>
      <c r="K84" s="42">
        <v>2</v>
      </c>
      <c r="L84" s="42">
        <f t="shared" ref="L84" si="9">+J84+K84</f>
        <v>8</v>
      </c>
      <c r="M84" s="14"/>
    </row>
    <row r="85" spans="1:13" ht="40.5" customHeight="1" x14ac:dyDescent="0.3">
      <c r="A85" s="15"/>
      <c r="B85" s="126" t="s">
        <v>78</v>
      </c>
      <c r="C85" s="22" t="s">
        <v>79</v>
      </c>
      <c r="D85" s="44">
        <v>4</v>
      </c>
      <c r="E85" s="44">
        <v>2</v>
      </c>
      <c r="F85" s="44">
        <v>6</v>
      </c>
      <c r="G85" s="45" t="s">
        <v>16</v>
      </c>
      <c r="H85" s="45" t="s">
        <v>16</v>
      </c>
      <c r="I85" s="45" t="s">
        <v>16</v>
      </c>
      <c r="J85" s="45" t="s">
        <v>16</v>
      </c>
      <c r="K85" s="45" t="s">
        <v>16</v>
      </c>
      <c r="L85" s="45" t="s">
        <v>16</v>
      </c>
      <c r="M85" s="14"/>
    </row>
    <row r="86" spans="1:13" ht="36" customHeight="1" x14ac:dyDescent="0.3">
      <c r="A86" s="15"/>
      <c r="B86" s="128"/>
      <c r="C86" s="22" t="s">
        <v>80</v>
      </c>
      <c r="D86" s="44">
        <v>22</v>
      </c>
      <c r="E86" s="44">
        <v>36</v>
      </c>
      <c r="F86" s="44">
        <v>58</v>
      </c>
      <c r="G86" s="124">
        <v>29</v>
      </c>
      <c r="H86" s="124">
        <v>54</v>
      </c>
      <c r="I86" s="91">
        <f t="shared" ref="I86:I91" si="10">+G86+H86</f>
        <v>83</v>
      </c>
      <c r="J86" s="124">
        <v>34</v>
      </c>
      <c r="K86" s="124">
        <v>57</v>
      </c>
      <c r="L86" s="91">
        <f>+K86+J86</f>
        <v>91</v>
      </c>
      <c r="M86" s="14"/>
    </row>
    <row r="87" spans="1:13" ht="34.799999999999997" customHeight="1" x14ac:dyDescent="0.3">
      <c r="A87" s="15"/>
      <c r="B87" s="127"/>
      <c r="C87" s="22" t="s">
        <v>81</v>
      </c>
      <c r="D87" s="44">
        <v>5</v>
      </c>
      <c r="E87" s="44">
        <v>14</v>
      </c>
      <c r="F87" s="44">
        <v>19</v>
      </c>
      <c r="G87" s="125"/>
      <c r="H87" s="125"/>
      <c r="I87" s="92">
        <f t="shared" si="10"/>
        <v>0</v>
      </c>
      <c r="J87" s="125"/>
      <c r="K87" s="125"/>
      <c r="L87" s="92"/>
      <c r="M87" s="14"/>
    </row>
    <row r="88" spans="1:13" ht="18.899999999999999" customHeight="1" x14ac:dyDescent="0.3">
      <c r="A88" s="15"/>
      <c r="B88" s="99" t="s">
        <v>82</v>
      </c>
      <c r="C88" s="19" t="s">
        <v>83</v>
      </c>
      <c r="D88" s="42">
        <v>2</v>
      </c>
      <c r="E88" s="42">
        <v>7</v>
      </c>
      <c r="F88" s="42">
        <v>9</v>
      </c>
      <c r="G88" s="42">
        <v>1</v>
      </c>
      <c r="H88" s="42">
        <v>2</v>
      </c>
      <c r="I88" s="42">
        <f t="shared" si="10"/>
        <v>3</v>
      </c>
      <c r="J88" s="42"/>
      <c r="K88" s="42">
        <v>1</v>
      </c>
      <c r="L88" s="42">
        <f t="shared" ref="L88:L91" si="11">+J88+K88</f>
        <v>1</v>
      </c>
      <c r="M88" s="14"/>
    </row>
    <row r="89" spans="1:13" ht="18.899999999999999" customHeight="1" x14ac:dyDescent="0.3">
      <c r="A89" s="15"/>
      <c r="B89" s="111"/>
      <c r="C89" s="19" t="s">
        <v>84</v>
      </c>
      <c r="D89" s="42">
        <v>9</v>
      </c>
      <c r="E89" s="42">
        <v>6</v>
      </c>
      <c r="F89" s="42">
        <v>15</v>
      </c>
      <c r="G89" s="42">
        <v>19</v>
      </c>
      <c r="H89" s="42">
        <v>13</v>
      </c>
      <c r="I89" s="42">
        <f t="shared" si="10"/>
        <v>32</v>
      </c>
      <c r="J89" s="42">
        <v>21</v>
      </c>
      <c r="K89" s="42">
        <v>21</v>
      </c>
      <c r="L89" s="42">
        <f t="shared" si="11"/>
        <v>42</v>
      </c>
      <c r="M89" s="14"/>
    </row>
    <row r="90" spans="1:13" ht="18.899999999999999" customHeight="1" x14ac:dyDescent="0.3">
      <c r="A90" s="15"/>
      <c r="B90" s="100"/>
      <c r="C90" s="19" t="s">
        <v>85</v>
      </c>
      <c r="D90" s="42">
        <v>16</v>
      </c>
      <c r="E90" s="42">
        <v>18</v>
      </c>
      <c r="F90" s="42">
        <v>34</v>
      </c>
      <c r="G90" s="42">
        <v>6</v>
      </c>
      <c r="H90" s="42">
        <v>5</v>
      </c>
      <c r="I90" s="42">
        <f t="shared" si="10"/>
        <v>11</v>
      </c>
      <c r="J90" s="42">
        <v>1</v>
      </c>
      <c r="K90" s="42">
        <v>1</v>
      </c>
      <c r="L90" s="42">
        <f t="shared" si="11"/>
        <v>2</v>
      </c>
      <c r="M90" s="14"/>
    </row>
    <row r="91" spans="1:13" ht="18.899999999999999" customHeight="1" x14ac:dyDescent="0.3">
      <c r="A91" s="15"/>
      <c r="B91" s="20" t="s">
        <v>86</v>
      </c>
      <c r="C91" s="18" t="s">
        <v>87</v>
      </c>
      <c r="D91" s="44">
        <v>26</v>
      </c>
      <c r="E91" s="44">
        <v>46</v>
      </c>
      <c r="F91" s="44">
        <v>72</v>
      </c>
      <c r="G91" s="44">
        <v>22</v>
      </c>
      <c r="H91" s="44">
        <v>35</v>
      </c>
      <c r="I91" s="44">
        <f t="shared" si="10"/>
        <v>57</v>
      </c>
      <c r="J91" s="44">
        <v>11</v>
      </c>
      <c r="K91" s="44">
        <v>18</v>
      </c>
      <c r="L91" s="44">
        <f t="shared" si="11"/>
        <v>29</v>
      </c>
      <c r="M91" s="14"/>
    </row>
    <row r="92" spans="1:13" ht="18.899999999999999" customHeight="1" x14ac:dyDescent="0.3">
      <c r="A92" s="23"/>
      <c r="B92" s="24" t="s">
        <v>92</v>
      </c>
      <c r="C92" s="25"/>
      <c r="D92" s="47">
        <f t="shared" ref="D92:L92" si="12">SUM(D7:D91)</f>
        <v>735</v>
      </c>
      <c r="E92" s="47">
        <f t="shared" si="12"/>
        <v>1574</v>
      </c>
      <c r="F92" s="47">
        <f t="shared" si="12"/>
        <v>2309</v>
      </c>
      <c r="G92" s="47">
        <f t="shared" si="12"/>
        <v>892</v>
      </c>
      <c r="H92" s="47">
        <f t="shared" si="12"/>
        <v>2055</v>
      </c>
      <c r="I92" s="47">
        <f t="shared" si="12"/>
        <v>2947</v>
      </c>
      <c r="J92" s="47">
        <f t="shared" si="12"/>
        <v>1062</v>
      </c>
      <c r="K92" s="47">
        <f t="shared" si="12"/>
        <v>2596</v>
      </c>
      <c r="L92" s="47">
        <f t="shared" si="12"/>
        <v>3658</v>
      </c>
      <c r="M92" s="26"/>
    </row>
    <row r="93" spans="1:13" ht="18.899999999999999" customHeight="1" x14ac:dyDescent="0.3">
      <c r="A93" s="27"/>
      <c r="B93" s="114" t="s">
        <v>112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26"/>
    </row>
    <row r="94" spans="1:13" ht="1.2" customHeight="1" x14ac:dyDescent="0.3">
      <c r="A94" s="27"/>
      <c r="B94" s="112"/>
      <c r="C94" s="113"/>
      <c r="D94" s="28"/>
      <c r="E94" s="28"/>
      <c r="F94" s="28"/>
      <c r="G94" s="28"/>
      <c r="H94" s="28"/>
      <c r="I94" s="28"/>
      <c r="J94" s="28"/>
      <c r="K94" s="28"/>
      <c r="L94" s="28"/>
      <c r="M94" s="14"/>
    </row>
    <row r="95" spans="1:13" ht="1.2" customHeight="1" x14ac:dyDescent="0.3">
      <c r="A95" s="29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3"/>
    </row>
    <row r="96" spans="1:13" ht="18.600000000000001" customHeight="1" x14ac:dyDescent="0.3">
      <c r="A96" s="84"/>
      <c r="B96" s="85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ht="18" customHeight="1" x14ac:dyDescent="0.3">
      <c r="A97" s="4"/>
      <c r="B97" s="3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6" x14ac:dyDescent="0.3">
      <c r="A98" s="52"/>
      <c r="B98" s="51" t="s">
        <v>113</v>
      </c>
      <c r="C98" s="52"/>
      <c r="D98" s="53"/>
      <c r="E98" s="53"/>
      <c r="F98" s="53"/>
      <c r="G98" s="53"/>
      <c r="H98" s="53"/>
      <c r="I98" s="53"/>
      <c r="J98" s="53"/>
      <c r="K98" s="53"/>
      <c r="L98" s="53"/>
      <c r="M98" s="52"/>
    </row>
    <row r="99" spans="1:13" ht="3.6" customHeight="1" x14ac:dyDescent="0.3">
      <c r="A99" s="77"/>
      <c r="B99" s="54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57"/>
    </row>
    <row r="100" spans="1:13" ht="14.4" customHeight="1" x14ac:dyDescent="0.3">
      <c r="A100" s="78"/>
      <c r="B100" s="106" t="s">
        <v>2</v>
      </c>
      <c r="C100" s="121" t="s">
        <v>3</v>
      </c>
      <c r="D100" s="108" t="s">
        <v>1</v>
      </c>
      <c r="E100" s="109"/>
      <c r="F100" s="110"/>
      <c r="G100" s="108" t="s">
        <v>94</v>
      </c>
      <c r="H100" s="109"/>
      <c r="I100" s="110"/>
      <c r="J100" s="108" t="s">
        <v>105</v>
      </c>
      <c r="K100" s="109"/>
      <c r="L100" s="110"/>
      <c r="M100" s="58"/>
    </row>
    <row r="101" spans="1:13" x14ac:dyDescent="0.3">
      <c r="A101" s="78"/>
      <c r="B101" s="107"/>
      <c r="C101" s="122"/>
      <c r="D101" s="86" t="s">
        <v>4</v>
      </c>
      <c r="E101" s="86" t="s">
        <v>5</v>
      </c>
      <c r="F101" s="86" t="s">
        <v>6</v>
      </c>
      <c r="G101" s="86" t="s">
        <v>4</v>
      </c>
      <c r="H101" s="86" t="s">
        <v>5</v>
      </c>
      <c r="I101" s="86" t="s">
        <v>6</v>
      </c>
      <c r="J101" s="86" t="s">
        <v>4</v>
      </c>
      <c r="K101" s="86" t="s">
        <v>5</v>
      </c>
      <c r="L101" s="86" t="s">
        <v>6</v>
      </c>
      <c r="M101" s="58"/>
    </row>
    <row r="102" spans="1:13" ht="21" customHeight="1" x14ac:dyDescent="0.3">
      <c r="A102" s="78"/>
      <c r="B102" s="76" t="s">
        <v>111</v>
      </c>
      <c r="C102" s="60" t="s">
        <v>114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61">
        <v>3</v>
      </c>
      <c r="K102" s="61">
        <v>9</v>
      </c>
      <c r="L102" s="61">
        <f t="shared" ref="L102:L104" si="13">J102+K102</f>
        <v>12</v>
      </c>
      <c r="M102" s="58"/>
    </row>
    <row r="103" spans="1:13" ht="21" customHeight="1" x14ac:dyDescent="0.3">
      <c r="A103" s="78"/>
      <c r="B103" s="62" t="s">
        <v>88</v>
      </c>
      <c r="C103" s="63" t="s">
        <v>89</v>
      </c>
      <c r="D103" s="44">
        <v>16</v>
      </c>
      <c r="E103" s="44">
        <v>80</v>
      </c>
      <c r="F103" s="44">
        <v>96</v>
      </c>
      <c r="G103" s="44">
        <v>21</v>
      </c>
      <c r="H103" s="44">
        <v>84</v>
      </c>
      <c r="I103" s="44">
        <f t="shared" ref="I103:I104" si="14">+G103+H103</f>
        <v>105</v>
      </c>
      <c r="J103" s="64">
        <v>27</v>
      </c>
      <c r="K103" s="64">
        <v>116</v>
      </c>
      <c r="L103" s="59">
        <f t="shared" si="13"/>
        <v>143</v>
      </c>
      <c r="M103" s="58"/>
    </row>
    <row r="104" spans="1:13" ht="21" customHeight="1" x14ac:dyDescent="0.3">
      <c r="A104" s="78"/>
      <c r="B104" s="65" t="s">
        <v>90</v>
      </c>
      <c r="C104" s="60" t="s">
        <v>91</v>
      </c>
      <c r="D104" s="43">
        <v>9</v>
      </c>
      <c r="E104" s="43">
        <v>9</v>
      </c>
      <c r="F104" s="43">
        <v>18</v>
      </c>
      <c r="G104" s="43">
        <v>4</v>
      </c>
      <c r="H104" s="43">
        <v>9</v>
      </c>
      <c r="I104" s="43">
        <f t="shared" si="14"/>
        <v>13</v>
      </c>
      <c r="J104" s="61">
        <v>6</v>
      </c>
      <c r="K104" s="61">
        <v>18</v>
      </c>
      <c r="L104" s="61">
        <f t="shared" si="13"/>
        <v>24</v>
      </c>
      <c r="M104" s="58"/>
    </row>
    <row r="105" spans="1:13" ht="18" customHeight="1" x14ac:dyDescent="0.3">
      <c r="A105" s="78"/>
      <c r="B105" s="116" t="s">
        <v>115</v>
      </c>
      <c r="C105" s="116"/>
      <c r="D105" s="87">
        <f t="shared" ref="D105:L105" si="15">SUM(D102:D104)</f>
        <v>25</v>
      </c>
      <c r="E105" s="87">
        <f t="shared" si="15"/>
        <v>89</v>
      </c>
      <c r="F105" s="87">
        <f t="shared" si="15"/>
        <v>114</v>
      </c>
      <c r="G105" s="87">
        <f t="shared" si="15"/>
        <v>25</v>
      </c>
      <c r="H105" s="87">
        <f t="shared" si="15"/>
        <v>93</v>
      </c>
      <c r="I105" s="87">
        <f t="shared" si="15"/>
        <v>118</v>
      </c>
      <c r="J105" s="87">
        <f t="shared" si="15"/>
        <v>36</v>
      </c>
      <c r="K105" s="87">
        <f t="shared" si="15"/>
        <v>143</v>
      </c>
      <c r="L105" s="87">
        <f t="shared" si="15"/>
        <v>179</v>
      </c>
      <c r="M105" s="58"/>
    </row>
    <row r="106" spans="1:13" ht="3" customHeight="1" x14ac:dyDescent="0.3">
      <c r="A106" s="79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7"/>
    </row>
    <row r="107" spans="1:13" x14ac:dyDescent="0.3">
      <c r="A107" s="52"/>
      <c r="B107" s="68"/>
      <c r="C107" s="52"/>
      <c r="D107" s="53"/>
      <c r="E107" s="53"/>
      <c r="F107" s="53"/>
      <c r="G107" s="53"/>
      <c r="H107" s="53"/>
      <c r="I107" s="53"/>
      <c r="J107" s="53"/>
      <c r="K107" s="53"/>
      <c r="L107" s="53"/>
      <c r="M107" s="52"/>
    </row>
    <row r="108" spans="1:13" x14ac:dyDescent="0.3">
      <c r="A108" s="52"/>
      <c r="B108" s="68"/>
      <c r="C108" s="52"/>
      <c r="D108" s="53"/>
      <c r="E108" s="53"/>
      <c r="F108" s="53"/>
      <c r="G108" s="53"/>
      <c r="H108" s="53"/>
      <c r="I108" s="53"/>
      <c r="J108" s="53"/>
      <c r="K108" s="53"/>
      <c r="L108" s="53"/>
      <c r="M108" s="52"/>
    </row>
    <row r="109" spans="1:13" ht="4.8" customHeight="1" x14ac:dyDescent="0.3">
      <c r="A109" s="80"/>
      <c r="B109" s="117"/>
      <c r="C109" s="118"/>
      <c r="D109" s="69"/>
      <c r="E109" s="69"/>
      <c r="F109" s="69"/>
      <c r="G109" s="69"/>
      <c r="H109" s="69"/>
      <c r="I109" s="69"/>
      <c r="J109" s="69"/>
      <c r="K109" s="69"/>
      <c r="L109" s="69"/>
      <c r="M109" s="70"/>
    </row>
    <row r="110" spans="1:13" ht="16.2" customHeight="1" x14ac:dyDescent="0.3">
      <c r="A110" s="81"/>
      <c r="B110" s="119" t="s">
        <v>116</v>
      </c>
      <c r="C110" s="119"/>
      <c r="D110" s="71">
        <f>D92</f>
        <v>735</v>
      </c>
      <c r="E110" s="71">
        <f t="shared" ref="E110:L110" si="16">E92</f>
        <v>1574</v>
      </c>
      <c r="F110" s="71">
        <f t="shared" si="16"/>
        <v>2309</v>
      </c>
      <c r="G110" s="71">
        <f t="shared" si="16"/>
        <v>892</v>
      </c>
      <c r="H110" s="71">
        <f t="shared" si="16"/>
        <v>2055</v>
      </c>
      <c r="I110" s="71">
        <f t="shared" si="16"/>
        <v>2947</v>
      </c>
      <c r="J110" s="71">
        <f t="shared" si="16"/>
        <v>1062</v>
      </c>
      <c r="K110" s="71">
        <f t="shared" si="16"/>
        <v>2596</v>
      </c>
      <c r="L110" s="71">
        <f t="shared" si="16"/>
        <v>3658</v>
      </c>
      <c r="M110" s="72"/>
    </row>
    <row r="111" spans="1:13" ht="16.2" customHeight="1" x14ac:dyDescent="0.3">
      <c r="A111" s="81"/>
      <c r="B111" s="119" t="s">
        <v>115</v>
      </c>
      <c r="C111" s="119"/>
      <c r="D111" s="71">
        <f>D105</f>
        <v>25</v>
      </c>
      <c r="E111" s="71">
        <f t="shared" ref="E111:L111" si="17">E105</f>
        <v>89</v>
      </c>
      <c r="F111" s="71">
        <f t="shared" si="17"/>
        <v>114</v>
      </c>
      <c r="G111" s="71">
        <f t="shared" si="17"/>
        <v>25</v>
      </c>
      <c r="H111" s="71">
        <f t="shared" si="17"/>
        <v>93</v>
      </c>
      <c r="I111" s="71">
        <f t="shared" si="17"/>
        <v>118</v>
      </c>
      <c r="J111" s="71">
        <f t="shared" si="17"/>
        <v>36</v>
      </c>
      <c r="K111" s="71">
        <f t="shared" si="17"/>
        <v>143</v>
      </c>
      <c r="L111" s="71">
        <f t="shared" si="17"/>
        <v>179</v>
      </c>
      <c r="M111" s="72"/>
    </row>
    <row r="112" spans="1:13" ht="16.2" customHeight="1" x14ac:dyDescent="0.3">
      <c r="A112" s="82"/>
      <c r="B112" s="120" t="s">
        <v>117</v>
      </c>
      <c r="C112" s="120"/>
      <c r="D112" s="73">
        <f>+D110+D111</f>
        <v>760</v>
      </c>
      <c r="E112" s="73">
        <f t="shared" ref="E112" si="18">+E110+E111</f>
        <v>1663</v>
      </c>
      <c r="F112" s="73">
        <f>+F110+F111</f>
        <v>2423</v>
      </c>
      <c r="G112" s="73">
        <f>+G110+G111</f>
        <v>917</v>
      </c>
      <c r="H112" s="73">
        <f t="shared" ref="H112" si="19">+H110+H111</f>
        <v>2148</v>
      </c>
      <c r="I112" s="73">
        <f>+I110+I111</f>
        <v>3065</v>
      </c>
      <c r="J112" s="73">
        <f t="shared" ref="J112:L112" si="20">+J110+J111</f>
        <v>1098</v>
      </c>
      <c r="K112" s="73">
        <f t="shared" si="20"/>
        <v>2739</v>
      </c>
      <c r="L112" s="73">
        <f t="shared" si="20"/>
        <v>3837</v>
      </c>
      <c r="M112" s="72"/>
    </row>
    <row r="113" spans="1:13" x14ac:dyDescent="0.3">
      <c r="A113" s="83"/>
      <c r="B113" s="104" t="s">
        <v>118</v>
      </c>
      <c r="C113" s="105"/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1:13" x14ac:dyDescent="0.3">
      <c r="A114" s="37"/>
      <c r="B114" s="38"/>
      <c r="C114" s="37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3">
      <c r="A115" s="4"/>
      <c r="B115" s="35"/>
      <c r="C115" s="36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3">
      <c r="A116" s="4"/>
      <c r="B116" s="35"/>
      <c r="C116" s="36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3">
      <c r="A117" s="4"/>
      <c r="B117" s="35"/>
      <c r="C117" s="36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3">
      <c r="A118" s="4"/>
      <c r="B118" s="35"/>
      <c r="C118" s="36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3">
      <c r="A119" s="4"/>
      <c r="B119" s="35"/>
      <c r="C119" s="36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3">
      <c r="A120" s="4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3">
      <c r="A121" s="4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3">
      <c r="A122" s="4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3">
      <c r="A123" s="4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3">
      <c r="A124" s="4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3">
      <c r="A125" s="4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3">
      <c r="A126" s="4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3">
      <c r="A127" s="4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3">
      <c r="A128" s="4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3">
      <c r="A129" s="4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3">
      <c r="A130" s="4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3">
      <c r="A131" s="4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3">
      <c r="A132" s="4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3">
      <c r="A133" s="4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3">
      <c r="A134" s="4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3">
      <c r="A135" s="4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3">
      <c r="A136" s="4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3">
      <c r="A137" s="4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3">
      <c r="A138" s="4"/>
      <c r="B138" s="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3">
      <c r="A139" s="4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3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3">
      <c r="A141" s="4"/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3">
      <c r="A142" s="4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3">
      <c r="A143" s="4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3">
      <c r="A144" s="4"/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3">
      <c r="A145" s="4"/>
      <c r="B145" s="6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3">
      <c r="A146" s="4"/>
      <c r="B146" s="6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3">
      <c r="A147" s="4"/>
      <c r="B147" s="6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3">
      <c r="A148" s="4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3">
      <c r="A149" s="4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</sheetData>
  <mergeCells count="39">
    <mergeCell ref="J5:L5"/>
    <mergeCell ref="J86:J87"/>
    <mergeCell ref="B9:B14"/>
    <mergeCell ref="K86:K87"/>
    <mergeCell ref="L86:L87"/>
    <mergeCell ref="B15:B23"/>
    <mergeCell ref="B70:B71"/>
    <mergeCell ref="B81:B84"/>
    <mergeCell ref="B72:B73"/>
    <mergeCell ref="B77:B78"/>
    <mergeCell ref="B85:B87"/>
    <mergeCell ref="C5:C6"/>
    <mergeCell ref="B5:B6"/>
    <mergeCell ref="G5:I5"/>
    <mergeCell ref="G86:G87"/>
    <mergeCell ref="H86:H87"/>
    <mergeCell ref="B113:C113"/>
    <mergeCell ref="B100:B101"/>
    <mergeCell ref="J100:L100"/>
    <mergeCell ref="B88:B90"/>
    <mergeCell ref="B94:C94"/>
    <mergeCell ref="B93:L93"/>
    <mergeCell ref="B105:C105"/>
    <mergeCell ref="B109:C109"/>
    <mergeCell ref="B110:C110"/>
    <mergeCell ref="B111:C111"/>
    <mergeCell ref="B112:C112"/>
    <mergeCell ref="C100:C101"/>
    <mergeCell ref="D100:F100"/>
    <mergeCell ref="G100:I100"/>
    <mergeCell ref="I86:I87"/>
    <mergeCell ref="B31:B45"/>
    <mergeCell ref="B68:B69"/>
    <mergeCell ref="D5:F5"/>
    <mergeCell ref="B7:B8"/>
    <mergeCell ref="B24:B30"/>
    <mergeCell ref="B46:B58"/>
    <mergeCell ref="B59:B67"/>
    <mergeCell ref="B74:B76"/>
  </mergeCells>
  <pageMargins left="0.70866141732283472" right="0.70866141732283472" top="0.74803149606299213" bottom="0.74803149606299213" header="0.31496062992125984" footer="0.31496062992125984"/>
  <pageSetup paperSize="9" scale="46" fitToHeight="2" orientation="portrait" r:id="rId1"/>
  <rowBreaks count="1" manualBreakCount="1">
    <brk id="97" max="16383" man="1"/>
  </rowBreaks>
  <webPublishItems count="5">
    <webPublishItem id="10378" divId="Libro2_10378" sourceType="printArea" destinationFile="G:\GPAQ\GPAQ-COMU\Estadístiques internes\LLIBREDA\Lldades 2014\Taules\Apartat 1\1_3_3.htm"/>
    <webPublishItem id="1997" divId="1_3_3_1997" sourceType="range" sourceRef="A3:M113" destinationFile="\\gpaq\gpaqssl\lldades\indicadors\2015\1_3_3.htm"/>
    <webPublishItem id="3456" divId="1_3_3_3456" sourceType="range" sourceRef="A4:M94" destinationFile="G:\GPAQ\GPAQ-COMU\Estadístiques internes\LLIBREDA\Lldades 2015\Taules\01 Docencia\1_3_3.htm"/>
    <webPublishItem id="2089" divId="1_3_3_2089" sourceType="range" sourceRef="A4:M97" destinationFile="G:\GPAQ\GPAQ-COMU\Estadístiques internes\LLIBREDA\Lldades 2016\taules preparades\1_3_3.htm"/>
    <webPublishItem id="17630" divId="1_3_3_17630" sourceType="range" sourceRef="A4:M113" destinationFile="\\gpaq\gpaqssl\lldades\indicadors\2015\1_3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1_3_3</vt:lpstr>
      <vt:lpstr>'1_3_3'!Àrea_d'impressió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2016-06-10T09:53:47Z</cp:lastPrinted>
  <dcterms:created xsi:type="dcterms:W3CDTF">2014-12-09T10:36:08Z</dcterms:created>
  <dcterms:modified xsi:type="dcterms:W3CDTF">2018-07-12T12:51:04Z</dcterms:modified>
</cp:coreProperties>
</file>