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1\"/>
    </mc:Choice>
  </mc:AlternateContent>
  <bookViews>
    <workbookView xWindow="240" yWindow="348" windowWidth="11532" windowHeight="5748" tabRatio="805"/>
  </bookViews>
  <sheets>
    <sheet name="centres " sheetId="47" r:id="rId1"/>
  </sheets>
  <definedNames>
    <definedName name="_xlnm.Print_Area" localSheetId="0">'centres '!$L$1:$U$53</definedName>
  </definedNames>
  <calcPr calcId="162913" iterateDelta="1E-4"/>
</workbook>
</file>

<file path=xl/calcChain.xml><?xml version="1.0" encoding="utf-8"?>
<calcChain xmlns="http://schemas.openxmlformats.org/spreadsheetml/2006/main">
  <c r="I66" i="47" l="1"/>
  <c r="H65" i="47"/>
  <c r="G65" i="47"/>
  <c r="F65" i="47"/>
  <c r="E65" i="47"/>
  <c r="D65" i="47"/>
  <c r="C65" i="47"/>
  <c r="B65" i="47"/>
  <c r="I64" i="47"/>
  <c r="I63" i="47"/>
  <c r="I62" i="47"/>
  <c r="I65" i="47" l="1"/>
  <c r="S16" i="47"/>
  <c r="S8" i="47"/>
  <c r="E29" i="47" l="1"/>
  <c r="E26" i="47"/>
  <c r="O33" i="47" l="1"/>
  <c r="O12" i="47"/>
  <c r="B40" i="47" l="1"/>
  <c r="C40" i="47"/>
  <c r="D40" i="47"/>
  <c r="E40" i="47"/>
  <c r="F40" i="47"/>
  <c r="G40" i="47"/>
  <c r="H40" i="47"/>
  <c r="I40" i="47"/>
  <c r="J40" i="47"/>
  <c r="K40" i="47"/>
  <c r="U39" i="47" l="1"/>
  <c r="S40" i="47"/>
  <c r="S44" i="47" l="1"/>
  <c r="S42" i="47" s="1"/>
  <c r="S43" i="47"/>
  <c r="M40" i="47"/>
  <c r="N40" i="47"/>
  <c r="O40" i="47"/>
  <c r="P40" i="47"/>
  <c r="Q40" i="47"/>
  <c r="R40" i="47"/>
  <c r="T40" i="47"/>
  <c r="T43" i="47" s="1"/>
  <c r="L40" i="47"/>
  <c r="U36" i="47"/>
  <c r="U37" i="47"/>
  <c r="U38" i="47"/>
  <c r="U41" i="47" l="1"/>
  <c r="K43" i="47" l="1"/>
  <c r="H44" i="47"/>
  <c r="H42" i="47" s="1"/>
  <c r="K44" i="47" l="1"/>
  <c r="K42" i="47" s="1"/>
  <c r="I44" i="47"/>
  <c r="I42" i="47" s="1"/>
  <c r="I43" i="47"/>
  <c r="H43" i="47"/>
  <c r="T44" i="47" l="1"/>
  <c r="T42" i="47" s="1"/>
  <c r="C44" i="47" l="1"/>
  <c r="C42" i="47" s="1"/>
  <c r="D43" i="47"/>
  <c r="E43" i="47"/>
  <c r="B43" i="47"/>
  <c r="F44" i="47" l="1"/>
  <c r="F42" i="47" s="1"/>
  <c r="B44" i="47"/>
  <c r="B42" i="47" s="1"/>
  <c r="E44" i="47"/>
  <c r="E42" i="47" s="1"/>
  <c r="F43" i="47"/>
  <c r="D44" i="47"/>
  <c r="D42" i="47" s="1"/>
  <c r="U8" i="47" l="1"/>
  <c r="U6" i="47"/>
  <c r="U7" i="47"/>
  <c r="L44" i="47" l="1"/>
  <c r="L42" i="47" s="1"/>
  <c r="U33" i="47" l="1"/>
  <c r="U35" i="47"/>
  <c r="U34" i="47"/>
  <c r="U30" i="47"/>
  <c r="U14" i="47"/>
  <c r="U20" i="47"/>
  <c r="U17" i="47"/>
  <c r="U26" i="47"/>
  <c r="U18" i="47"/>
  <c r="U11" i="47"/>
  <c r="U31" i="47"/>
  <c r="U23" i="47"/>
  <c r="U15" i="47"/>
  <c r="U22" i="47"/>
  <c r="U27" i="47"/>
  <c r="U19" i="47"/>
  <c r="U28" i="47"/>
  <c r="U12" i="47"/>
  <c r="U25" i="47"/>
  <c r="U10" i="47"/>
  <c r="U32" i="47"/>
  <c r="U24" i="47"/>
  <c r="U16" i="47"/>
  <c r="U29" i="47"/>
  <c r="U21" i="47"/>
  <c r="U13" i="47"/>
  <c r="U9" i="47"/>
  <c r="U40" i="47" l="1"/>
  <c r="U44" i="47" l="1"/>
  <c r="U42" i="47" s="1"/>
  <c r="N44" i="47" l="1"/>
  <c r="N42" i="47" s="1"/>
  <c r="N43" i="47"/>
  <c r="O44" i="47" l="1"/>
  <c r="O42" i="47" s="1"/>
  <c r="O43" i="47"/>
  <c r="R44" i="47"/>
  <c r="R42" i="47" s="1"/>
  <c r="R43" i="47"/>
  <c r="M43" i="47"/>
  <c r="M44" i="47"/>
  <c r="M42" i="47" s="1"/>
  <c r="G44" i="47"/>
  <c r="G43" i="47"/>
  <c r="Q44" i="47"/>
  <c r="Q42" i="47" s="1"/>
  <c r="Q43" i="47"/>
  <c r="P44" i="47"/>
  <c r="P42" i="47" s="1"/>
  <c r="P43" i="47"/>
  <c r="G42" i="47" l="1"/>
  <c r="J44" i="47"/>
  <c r="J42" i="47" s="1"/>
  <c r="J43" i="47"/>
</calcChain>
</file>

<file path=xl/sharedStrings.xml><?xml version="1.0" encoding="utf-8"?>
<sst xmlns="http://schemas.openxmlformats.org/spreadsheetml/2006/main" count="103" uniqueCount="93">
  <si>
    <t>Total</t>
  </si>
  <si>
    <t>Ass CdG</t>
  </si>
  <si>
    <t>MMGV</t>
  </si>
  <si>
    <t>MET</t>
  </si>
  <si>
    <t>MHC</t>
  </si>
  <si>
    <t>MPIC</t>
  </si>
  <si>
    <t>MGNSS</t>
  </si>
  <si>
    <t>AC</t>
  </si>
  <si>
    <t>CEM</t>
  </si>
  <si>
    <t>CEN</t>
  </si>
  <si>
    <t>EE</t>
  </si>
  <si>
    <t>EEL</t>
  </si>
  <si>
    <t>EIO</t>
  </si>
  <si>
    <t>PA</t>
  </si>
  <si>
    <t>TSC</t>
  </si>
  <si>
    <t>CFIS</t>
  </si>
  <si>
    <t>ETSETB</t>
  </si>
  <si>
    <t>EPSEB</t>
  </si>
  <si>
    <t>ESAII</t>
  </si>
  <si>
    <t>EM</t>
  </si>
  <si>
    <t>EQ</t>
  </si>
  <si>
    <t>MMT</t>
  </si>
  <si>
    <t>MF</t>
  </si>
  <si>
    <t>OO</t>
  </si>
  <si>
    <t>OE</t>
  </si>
  <si>
    <t>RMEE</t>
  </si>
  <si>
    <t>UOT</t>
  </si>
  <si>
    <t>ET</t>
  </si>
  <si>
    <t>EAB</t>
  </si>
  <si>
    <t>ESSI</t>
  </si>
  <si>
    <t>INTE</t>
  </si>
  <si>
    <t>ICE</t>
  </si>
  <si>
    <t>IS</t>
  </si>
  <si>
    <t>MNRA</t>
  </si>
  <si>
    <t>CS</t>
  </si>
  <si>
    <t>Escreix</t>
  </si>
  <si>
    <t>CENTRES</t>
  </si>
  <si>
    <t>ESEIAAT</t>
  </si>
  <si>
    <t>FÍS</t>
  </si>
  <si>
    <t>MAT</t>
  </si>
  <si>
    <t>EMIT</t>
  </si>
  <si>
    <t>DECA</t>
  </si>
  <si>
    <t>TA</t>
  </si>
  <si>
    <t>THATC</t>
  </si>
  <si>
    <t>EPC</t>
  </si>
  <si>
    <t>RA</t>
  </si>
  <si>
    <t xml:space="preserve">FOOT </t>
  </si>
  <si>
    <t>DEGD</t>
  </si>
  <si>
    <t xml:space="preserve">ETSAB </t>
  </si>
  <si>
    <t>FNB</t>
  </si>
  <si>
    <t xml:space="preserve">ETSAV </t>
  </si>
  <si>
    <t>EEBE</t>
  </si>
  <si>
    <t>EPSEM</t>
  </si>
  <si>
    <t>(7) Excés no acceptat. Re-escalat a assignació (CdG+extres)+0,5%</t>
  </si>
  <si>
    <t>C. Taules de l’assignació definitiva de docència per al curs 2021/2022</t>
  </si>
  <si>
    <t>(1) S'acepta un escreix especial i puntual per un nou grup del grau d'enginyeria de dades (36 punts)</t>
  </si>
  <si>
    <t>(2) S'acepta un escreix especial i puntual pel grau d'electrònica (60 punts), per un nou grup del grau del grau en enginyeria de dades (72 punts) i per nous itineraris del Màster universitari en Mobilitat Urbana (10 punts)</t>
  </si>
  <si>
    <t>Total encarregat</t>
  </si>
  <si>
    <t>Assig. de CdG</t>
  </si>
  <si>
    <t>(3) S'acepta un escreix especial i puntual pels nous itineraris del Màster universitari en Mobilitat Urbana (10 punts)</t>
  </si>
  <si>
    <t>(5) S'acepta un escreix especial i puntual pels nous itineraris  del Màster universitari en Mobilitat Urbana (40 punts)</t>
  </si>
  <si>
    <t>(6) S'encarreguen punts addicionals pel Grau en Intel·ligència Artificial segons acord  de viabilitat (324 punts) i s'accepta un escreix especial i puntual per un nou grup del grau d'enginyeria de dades (72 punts) i per nous itineraris pel Màster Universitari en Mobilitat Urbana  (10 punts)</t>
  </si>
  <si>
    <t xml:space="preserve">(8) S'accepta un escreix especial i puntual per la la nova especialitat del Màster Universitari en Enginyeria Aeronàutica (40 punts) </t>
  </si>
  <si>
    <t>(10) S'acepta un escreix  puntual de 45 punts del Grau en Ciències i Tecnologies del Mar</t>
  </si>
  <si>
    <t>(11) Redistribució centres participants docència del Grau en Ciències i Tecnologies del Mar (traspàs de 115 a EEABB)</t>
  </si>
  <si>
    <t>(12) S'acepta un escreix especial i puntual pel grau en paisatgisme (93 punts) i pel Grau en Ciències i Tecnologies del Mar (12 punts)</t>
  </si>
  <si>
    <t>2. Altres  estudis gestionats per una altra universitat en què col·labora professorat UPC</t>
  </si>
  <si>
    <t xml:space="preserve">Màster universitari en Millora Genètica Vegetal (UPV) </t>
  </si>
  <si>
    <t xml:space="preserve">MET </t>
  </si>
  <si>
    <t xml:space="preserve">Màster en Estudis Teatrals (UAB) </t>
  </si>
  <si>
    <t xml:space="preserve">MHC </t>
  </si>
  <si>
    <t xml:space="preserve">Màster interuniversitari d'Història de la Ciència (UAB) </t>
  </si>
  <si>
    <t xml:space="preserve">MPIC </t>
  </si>
  <si>
    <t xml:space="preserve">Màster en Protecció Integrada de Cultius (UdL) </t>
  </si>
  <si>
    <t xml:space="preserve">MNRA </t>
  </si>
  <si>
    <t xml:space="preserve">MGNSS </t>
  </si>
  <si>
    <r>
      <t xml:space="preserve">Master on Navigation and Related Application </t>
    </r>
    <r>
      <rPr>
        <sz val="9"/>
        <color rgb="FF000000"/>
        <rFont val="Arial"/>
        <family val="2"/>
      </rPr>
      <t xml:space="preserve">(PoliTorino) </t>
    </r>
  </si>
  <si>
    <r>
      <t xml:space="preserve">Master on Global Navigation Satellite Systems </t>
    </r>
    <r>
      <rPr>
        <sz val="9"/>
        <color rgb="FF000000"/>
        <rFont val="Arial"/>
        <family val="2"/>
      </rPr>
      <t xml:space="preserve">(ENAC, Toulouse) </t>
    </r>
  </si>
  <si>
    <t>(4) Redistribució als centres participants de docència del Grau en Ciències i Tecnologies del Mar (traspàs 99 punts d'ETSECCPB a EPSEVG i de 115 a EEABB)</t>
  </si>
  <si>
    <t>(9) Redistribució als centres participants de docència del Grau en Ciències i Tecnologies del Mar (traspàs de 99 punts d'ETSECCPB a EPSEVG).</t>
  </si>
  <si>
    <t>1. Assignació de grau i màster (inclou estudis gestionats per una altra universitat en què col·labora professorat de la UPC)</t>
  </si>
  <si>
    <t>MEDGC</t>
  </si>
  <si>
    <t>Màster en Estudis de Dones, Gènere i Ciutadania (UB)</t>
  </si>
  <si>
    <t>Unitat Bàsica</t>
  </si>
  <si>
    <r>
      <t xml:space="preserve">FME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</si>
  <si>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ETSETB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</si>
  <si>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ETSEIB </t>
    </r>
    <r>
      <rPr>
        <b/>
        <vertAlign val="superscript"/>
        <sz val="10"/>
        <color theme="0"/>
        <rFont val="Arial"/>
        <family val="2"/>
      </rPr>
      <t>(3)</t>
    </r>
  </si>
  <si>
    <r>
      <t xml:space="preserve">ETSECCPB </t>
    </r>
    <r>
      <rPr>
        <b/>
        <vertAlign val="superscript"/>
        <sz val="10"/>
        <color theme="0"/>
        <rFont val="Arial"/>
        <family val="2"/>
      </rPr>
      <t>(4)(5)</t>
    </r>
  </si>
  <si>
    <r>
      <t xml:space="preserve"> FIB </t>
    </r>
    <r>
      <rPr>
        <b/>
        <vertAlign val="superscript"/>
        <sz val="10"/>
        <color theme="0"/>
        <rFont val="Arial"/>
        <family val="2"/>
      </rPr>
      <t>(6)(7)</t>
    </r>
  </si>
  <si>
    <r>
      <t xml:space="preserve">EETAC </t>
    </r>
    <r>
      <rPr>
        <b/>
        <vertAlign val="superscript"/>
        <sz val="10"/>
        <color theme="0"/>
        <rFont val="Arial"/>
        <family val="2"/>
      </rPr>
      <t>(8)</t>
    </r>
  </si>
  <si>
    <r>
      <t xml:space="preserve">EPSEVG </t>
    </r>
    <r>
      <rPr>
        <b/>
        <vertAlign val="superscript"/>
        <sz val="10"/>
        <color theme="0"/>
        <rFont val="Arial"/>
        <family val="2"/>
      </rPr>
      <t>(9) (10)</t>
    </r>
  </si>
  <si>
    <r>
      <t>EEABB</t>
    </r>
    <r>
      <rPr>
        <b/>
        <vertAlign val="superscript"/>
        <sz val="10"/>
        <color theme="0"/>
        <rFont val="Arial"/>
        <family val="2"/>
      </rPr>
      <t xml:space="preserve"> (11) (12)</t>
    </r>
  </si>
  <si>
    <t>Unitat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</si>
</sst>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0.0"/>
    <numFmt numFmtId="166" formatCode="_(* #,##0.0_);_(* \(#,##0.0\);_(* &quot;-&quot;??_);_(@_)"/>
    <numFmt numFmtId="167" formatCode="_-* #,##0.00\ [$€]_-;\-* #,##0.00\ [$€]_-;_-* &quot;-&quot;??\ [$€]_-;_-@_-"/>
    <numFmt numFmtId="168" formatCode="_(* #,##0_);_(* \(#,##0\);_(* &quot;-&quot;??_);_(@_)"/>
    <numFmt numFmtId="169" formatCode="0.0%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3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</cellStyleXfs>
  <cellXfs count="56">
    <xf numFmtId="0" fontId="0" fillId="0" borderId="0" xfId="0"/>
    <xf numFmtId="0" fontId="3" fillId="0" borderId="0" xfId="0" applyFont="1"/>
    <xf numFmtId="0" fontId="1" fillId="0" borderId="0" xfId="0" applyFont="1"/>
    <xf numFmtId="0" fontId="5" fillId="2" borderId="0" xfId="0" applyFont="1" applyFill="1"/>
    <xf numFmtId="0" fontId="5" fillId="0" borderId="0" xfId="0" applyFont="1"/>
    <xf numFmtId="166" fontId="9" fillId="0" borderId="1" xfId="2" applyNumberFormat="1" applyFont="1" applyFill="1" applyBorder="1" applyAlignment="1">
      <alignment horizontal="right" wrapText="1"/>
    </xf>
    <xf numFmtId="168" fontId="7" fillId="2" borderId="0" xfId="2" applyNumberFormat="1" applyFont="1" applyFill="1" applyBorder="1" applyAlignment="1">
      <alignment horizontal="right" wrapText="1"/>
    </xf>
    <xf numFmtId="0" fontId="3" fillId="0" borderId="0" xfId="0" applyFont="1" applyFill="1"/>
    <xf numFmtId="0" fontId="0" fillId="0" borderId="0" xfId="0" applyFill="1"/>
    <xf numFmtId="0" fontId="5" fillId="0" borderId="0" xfId="0" applyFont="1" applyAlignment="1">
      <alignment wrapText="1"/>
    </xf>
    <xf numFmtId="0" fontId="10" fillId="0" borderId="0" xfId="0" applyFont="1"/>
    <xf numFmtId="166" fontId="9" fillId="0" borderId="0" xfId="2" applyNumberFormat="1" applyFont="1" applyFill="1" applyBorder="1" applyAlignment="1">
      <alignment horizontal="right" wrapText="1"/>
    </xf>
    <xf numFmtId="0" fontId="11" fillId="0" borderId="0" xfId="0" applyFont="1" applyAlignment="1">
      <alignment vertical="center"/>
    </xf>
    <xf numFmtId="0" fontId="6" fillId="0" borderId="0" xfId="0" applyFont="1"/>
    <xf numFmtId="0" fontId="12" fillId="0" borderId="0" xfId="0" applyFont="1" applyAlignment="1">
      <alignment vertical="center"/>
    </xf>
    <xf numFmtId="0" fontId="5" fillId="0" borderId="0" xfId="0" applyFont="1" applyBorder="1"/>
    <xf numFmtId="0" fontId="0" fillId="0" borderId="0" xfId="0" applyBorder="1"/>
    <xf numFmtId="166" fontId="9" fillId="0" borderId="3" xfId="2" applyNumberFormat="1" applyFont="1" applyFill="1" applyBorder="1" applyAlignment="1">
      <alignment horizontal="right" wrapText="1"/>
    </xf>
    <xf numFmtId="0" fontId="13" fillId="2" borderId="0" xfId="0" applyFont="1" applyFill="1"/>
    <xf numFmtId="0" fontId="14" fillId="0" borderId="0" xfId="0" applyFont="1"/>
    <xf numFmtId="165" fontId="7" fillId="2" borderId="2" xfId="0" applyNumberFormat="1" applyFont="1" applyFill="1" applyBorder="1" applyAlignment="1">
      <alignment horizontal="left" wrapText="1"/>
    </xf>
    <xf numFmtId="168" fontId="7" fillId="0" borderId="2" xfId="2" applyNumberFormat="1" applyFont="1" applyFill="1" applyBorder="1" applyAlignment="1">
      <alignment horizontal="right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/>
    </xf>
    <xf numFmtId="1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4" xfId="4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168" fontId="15" fillId="3" borderId="4" xfId="2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left" wrapText="1"/>
    </xf>
    <xf numFmtId="1" fontId="17" fillId="4" borderId="4" xfId="8" applyNumberFormat="1" applyFont="1" applyFill="1" applyBorder="1" applyAlignment="1">
      <alignment horizontal="right" wrapText="1"/>
    </xf>
    <xf numFmtId="1" fontId="17" fillId="5" borderId="4" xfId="8" applyNumberFormat="1" applyFont="1" applyFill="1" applyBorder="1" applyAlignment="1">
      <alignment horizontal="right" wrapText="1"/>
    </xf>
    <xf numFmtId="169" fontId="15" fillId="3" borderId="4" xfId="2" applyNumberFormat="1" applyFont="1" applyFill="1" applyBorder="1" applyAlignment="1">
      <alignment horizontal="right" wrapText="1"/>
    </xf>
    <xf numFmtId="0" fontId="15" fillId="3" borderId="4" xfId="0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/>
    </xf>
    <xf numFmtId="0" fontId="15" fillId="3" borderId="4" xfId="5" applyFont="1" applyFill="1" applyBorder="1" applyAlignment="1">
      <alignment horizontal="center"/>
    </xf>
    <xf numFmtId="168" fontId="15" fillId="3" borderId="4" xfId="5" applyNumberFormat="1" applyFont="1" applyFill="1" applyBorder="1" applyAlignment="1">
      <alignment horizontal="right" wrapText="1"/>
    </xf>
    <xf numFmtId="4" fontId="15" fillId="3" borderId="4" xfId="5" applyNumberFormat="1" applyFont="1" applyFill="1" applyBorder="1" applyAlignment="1">
      <alignment horizontal="left" wrapText="1"/>
    </xf>
    <xf numFmtId="1" fontId="15" fillId="3" borderId="4" xfId="5" applyNumberFormat="1" applyFont="1" applyFill="1" applyBorder="1" applyAlignment="1">
      <alignment horizontal="right" wrapText="1"/>
    </xf>
    <xf numFmtId="3" fontId="2" fillId="5" borderId="4" xfId="5" applyNumberFormat="1" applyFont="1" applyFill="1" applyBorder="1" applyAlignment="1">
      <alignment horizontal="right" wrapText="1"/>
    </xf>
    <xf numFmtId="3" fontId="2" fillId="4" borderId="4" xfId="5" applyNumberFormat="1" applyFont="1" applyFill="1" applyBorder="1" applyAlignment="1">
      <alignment horizontal="right" wrapText="1"/>
    </xf>
    <xf numFmtId="0" fontId="18" fillId="0" borderId="0" xfId="0" applyFont="1"/>
    <xf numFmtId="0" fontId="18" fillId="0" borderId="0" xfId="0" applyFont="1" applyAlignment="1">
      <alignment horizontal="left" vertical="top" wrapText="1"/>
    </xf>
    <xf numFmtId="0" fontId="18" fillId="0" borderId="0" xfId="0" applyFont="1" applyAlignment="1"/>
    <xf numFmtId="0" fontId="18" fillId="0" borderId="0" xfId="0" applyFont="1" applyAlignment="1">
      <alignment vertical="top"/>
    </xf>
    <xf numFmtId="0" fontId="18" fillId="0" borderId="0" xfId="0" applyFont="1" applyBorder="1"/>
    <xf numFmtId="0" fontId="18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/>
    <xf numFmtId="0" fontId="1" fillId="2" borderId="0" xfId="0" applyFont="1" applyFill="1" applyBorder="1"/>
    <xf numFmtId="10" fontId="1" fillId="2" borderId="0" xfId="7" applyNumberFormat="1" applyFont="1" applyFill="1" applyBorder="1"/>
    <xf numFmtId="0" fontId="18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/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/>
    <xf numFmtId="0" fontId="1" fillId="0" borderId="0" xfId="0" applyFont="1" applyFill="1" applyBorder="1"/>
    <xf numFmtId="0" fontId="1" fillId="0" borderId="0" xfId="0" applyFont="1" applyBorder="1"/>
  </cellXfs>
  <cellStyles count="10">
    <cellStyle name="Euro" xfId="1"/>
    <cellStyle name="Normal" xfId="0" builtinId="0"/>
    <cellStyle name="Normal 2" xfId="6"/>
    <cellStyle name="Normal 3" xfId="9"/>
    <cellStyle name="Normal_clp" xfId="2"/>
    <cellStyle name="Normal_Full1" xfId="4"/>
    <cellStyle name="Normal_Full1_2" xfId="8"/>
    <cellStyle name="Normal_Full3" xfId="5"/>
    <cellStyle name="Normal_Hoja1_1" xfId="3"/>
    <cellStyle name="Percentatge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showGridLines="0" tabSelected="1" showRuler="0" showWhiteSpace="0" zoomScale="90" zoomScaleNormal="90" workbookViewId="0">
      <selection activeCell="M2" sqref="M2"/>
    </sheetView>
  </sheetViews>
  <sheetFormatPr defaultColWidth="8.6640625" defaultRowHeight="13.2" x14ac:dyDescent="0.25"/>
  <cols>
    <col min="1" max="1" width="10.44140625" style="4" customWidth="1"/>
    <col min="2" max="2" width="7.77734375" style="8" customWidth="1"/>
    <col min="3" max="3" width="10" style="8" customWidth="1"/>
    <col min="4" max="4" width="8.33203125" style="8" customWidth="1"/>
    <col min="5" max="5" width="11.109375" customWidth="1"/>
    <col min="6" max="6" width="10.88671875" customWidth="1"/>
    <col min="7" max="7" width="13.21875" customWidth="1"/>
    <col min="8" max="8" width="7.88671875" customWidth="1"/>
    <col min="9" max="9" width="7.6640625" customWidth="1"/>
    <col min="10" max="10" width="9.109375" customWidth="1"/>
    <col min="11" max="11" width="8.5546875" customWidth="1"/>
    <col min="12" max="12" width="10" style="4" customWidth="1"/>
    <col min="13" max="13" width="8.44140625" customWidth="1"/>
    <col min="14" max="14" width="7.6640625" customWidth="1"/>
    <col min="15" max="15" width="9.33203125" customWidth="1"/>
    <col min="16" max="16" width="7.6640625" customWidth="1"/>
    <col min="17" max="17" width="8.33203125" customWidth="1"/>
    <col min="18" max="18" width="5.77734375" customWidth="1"/>
    <col min="19" max="19" width="6.109375" customWidth="1"/>
    <col min="20" max="20" width="5.77734375" customWidth="1"/>
    <col min="21" max="21" width="8.6640625" bestFit="1" customWidth="1"/>
  </cols>
  <sheetData>
    <row r="1" spans="1:21" ht="15.6" x14ac:dyDescent="0.3">
      <c r="A1" s="18" t="s">
        <v>54</v>
      </c>
      <c r="B1" s="7"/>
      <c r="C1" s="7"/>
      <c r="D1" s="7"/>
      <c r="E1" s="1"/>
      <c r="F1" s="1"/>
      <c r="G1" s="1"/>
      <c r="H1" s="1"/>
      <c r="I1" s="1"/>
      <c r="J1" s="1"/>
      <c r="K1" s="1"/>
      <c r="L1" s="10"/>
      <c r="M1" s="1"/>
      <c r="N1" s="1"/>
      <c r="O1" s="1"/>
      <c r="P1" s="1"/>
      <c r="Q1" s="1"/>
    </row>
    <row r="2" spans="1:21" x14ac:dyDescent="0.25">
      <c r="A2" s="19" t="s">
        <v>80</v>
      </c>
      <c r="B2" s="7"/>
      <c r="C2" s="7"/>
      <c r="D2" s="7"/>
      <c r="E2" s="1"/>
      <c r="F2" s="1"/>
      <c r="G2" s="1"/>
      <c r="H2" s="1"/>
      <c r="I2" s="1"/>
      <c r="J2" s="1"/>
      <c r="K2" s="1"/>
      <c r="L2" s="10"/>
      <c r="M2" s="1"/>
      <c r="N2" s="1"/>
      <c r="O2" s="1"/>
      <c r="P2" s="1"/>
      <c r="Q2" s="1"/>
    </row>
    <row r="3" spans="1:21" x14ac:dyDescent="0.25">
      <c r="B3" s="7"/>
      <c r="C3" s="7"/>
      <c r="D3" s="7"/>
      <c r="E3" s="1"/>
      <c r="F3" s="1"/>
      <c r="H3" s="1"/>
      <c r="I3" s="1"/>
      <c r="J3" s="1"/>
      <c r="K3" s="1"/>
      <c r="L3" s="10"/>
      <c r="M3" s="1"/>
      <c r="N3" s="1"/>
      <c r="O3" s="1"/>
      <c r="P3" s="1"/>
      <c r="Q3" s="1"/>
    </row>
    <row r="4" spans="1:21" ht="13.2" customHeight="1" x14ac:dyDescent="0.25">
      <c r="A4" s="22" t="s">
        <v>83</v>
      </c>
      <c r="B4" s="23" t="s">
        <v>36</v>
      </c>
      <c r="C4" s="23"/>
      <c r="D4" s="23"/>
      <c r="E4" s="23"/>
      <c r="F4" s="23"/>
      <c r="G4" s="23"/>
      <c r="H4" s="23"/>
      <c r="I4" s="23"/>
      <c r="J4" s="23"/>
      <c r="K4" s="23"/>
      <c r="L4" s="23" t="s">
        <v>36</v>
      </c>
      <c r="M4" s="23"/>
      <c r="N4" s="23"/>
      <c r="O4" s="23"/>
      <c r="P4" s="23"/>
      <c r="Q4" s="23"/>
      <c r="R4" s="23"/>
      <c r="S4" s="23"/>
      <c r="T4" s="23"/>
      <c r="U4" s="23"/>
    </row>
    <row r="5" spans="1:21" s="9" customFormat="1" ht="31.2" x14ac:dyDescent="0.25">
      <c r="A5" s="22"/>
      <c r="B5" s="24" t="s">
        <v>84</v>
      </c>
      <c r="C5" s="24" t="s">
        <v>37</v>
      </c>
      <c r="D5" s="24" t="s">
        <v>48</v>
      </c>
      <c r="E5" s="24" t="s">
        <v>85</v>
      </c>
      <c r="F5" s="24" t="s">
        <v>86</v>
      </c>
      <c r="G5" s="24" t="s">
        <v>87</v>
      </c>
      <c r="H5" s="24" t="s">
        <v>88</v>
      </c>
      <c r="I5" s="24" t="s">
        <v>49</v>
      </c>
      <c r="J5" s="24" t="s">
        <v>50</v>
      </c>
      <c r="K5" s="24" t="s">
        <v>51</v>
      </c>
      <c r="L5" s="25" t="s">
        <v>89</v>
      </c>
      <c r="M5" s="24" t="s">
        <v>17</v>
      </c>
      <c r="N5" s="24" t="s">
        <v>52</v>
      </c>
      <c r="O5" s="24" t="s">
        <v>90</v>
      </c>
      <c r="P5" s="24" t="s">
        <v>46</v>
      </c>
      <c r="Q5" s="24" t="s">
        <v>91</v>
      </c>
      <c r="R5" s="24" t="s">
        <v>15</v>
      </c>
      <c r="S5" s="24" t="s">
        <v>31</v>
      </c>
      <c r="T5" s="24" t="s">
        <v>32</v>
      </c>
      <c r="U5" s="26" t="s">
        <v>0</v>
      </c>
    </row>
    <row r="6" spans="1:21" ht="16.8" customHeight="1" x14ac:dyDescent="0.25">
      <c r="A6" s="27" t="s">
        <v>37</v>
      </c>
      <c r="B6" s="30"/>
      <c r="C6" s="30">
        <v>98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28">
        <f>SUM(B6:T6)</f>
        <v>98</v>
      </c>
    </row>
    <row r="7" spans="1:21" ht="16.8" customHeight="1" x14ac:dyDescent="0.25">
      <c r="A7" s="27" t="s">
        <v>16</v>
      </c>
      <c r="B7" s="31"/>
      <c r="C7" s="31"/>
      <c r="D7" s="31"/>
      <c r="E7" s="31">
        <v>63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28">
        <f>SUM(B7:T7)</f>
        <v>63</v>
      </c>
    </row>
    <row r="8" spans="1:21" ht="16.8" customHeight="1" x14ac:dyDescent="0.25">
      <c r="A8" s="27" t="s">
        <v>31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>
        <f>439.64+8</f>
        <v>447.64</v>
      </c>
      <c r="T8" s="30"/>
      <c r="U8" s="28">
        <f>SUM(B8:T8)</f>
        <v>447.64</v>
      </c>
    </row>
    <row r="9" spans="1:21" ht="16.8" customHeight="1" x14ac:dyDescent="0.25">
      <c r="A9" s="27" t="s">
        <v>30</v>
      </c>
      <c r="B9" s="31"/>
      <c r="C9" s="31"/>
      <c r="D9" s="31"/>
      <c r="E9" s="31"/>
      <c r="F9" s="31">
        <v>17.25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28">
        <f>SUM(B9:T9)</f>
        <v>17.25</v>
      </c>
    </row>
    <row r="10" spans="1:21" ht="16.8" customHeight="1" x14ac:dyDescent="0.25">
      <c r="A10" s="29" t="s">
        <v>7</v>
      </c>
      <c r="B10" s="30">
        <v>7.8000000000000007</v>
      </c>
      <c r="C10" s="30"/>
      <c r="D10" s="30"/>
      <c r="E10" s="30">
        <v>694.3649999999999</v>
      </c>
      <c r="F10" s="30"/>
      <c r="G10" s="30"/>
      <c r="H10" s="30">
        <v>3037</v>
      </c>
      <c r="I10" s="30"/>
      <c r="J10" s="30"/>
      <c r="K10" s="30"/>
      <c r="L10" s="30">
        <v>779.85</v>
      </c>
      <c r="M10" s="30"/>
      <c r="N10" s="30"/>
      <c r="O10" s="30">
        <v>399.93308999999999</v>
      </c>
      <c r="P10" s="30"/>
      <c r="Q10" s="30">
        <v>0.60000000000000009</v>
      </c>
      <c r="R10" s="30"/>
      <c r="S10" s="30">
        <v>24</v>
      </c>
      <c r="T10" s="30"/>
      <c r="U10" s="28">
        <f>SUM(B10:T10)</f>
        <v>4943.5480900000002</v>
      </c>
    </row>
    <row r="11" spans="1:21" ht="16.8" customHeight="1" x14ac:dyDescent="0.25">
      <c r="A11" s="29" t="s">
        <v>8</v>
      </c>
      <c r="B11" s="31"/>
      <c r="C11" s="31">
        <v>1179.8600231443418</v>
      </c>
      <c r="D11" s="31"/>
      <c r="E11" s="31"/>
      <c r="F11" s="31">
        <v>535.65000000000009</v>
      </c>
      <c r="G11" s="31"/>
      <c r="H11" s="31"/>
      <c r="I11" s="31"/>
      <c r="J11" s="31"/>
      <c r="K11" s="31">
        <v>1652.0762173818191</v>
      </c>
      <c r="L11" s="31">
        <v>13.5</v>
      </c>
      <c r="M11" s="31"/>
      <c r="N11" s="31"/>
      <c r="O11" s="31">
        <v>556.89327000000003</v>
      </c>
      <c r="P11" s="31"/>
      <c r="Q11" s="31">
        <v>14.937599999999998</v>
      </c>
      <c r="R11" s="31"/>
      <c r="S11" s="31"/>
      <c r="T11" s="31"/>
      <c r="U11" s="28">
        <f>SUM(B11:T11)</f>
        <v>3952.9171105261612</v>
      </c>
    </row>
    <row r="12" spans="1:21" ht="16.8" customHeight="1" x14ac:dyDescent="0.25">
      <c r="A12" s="29" t="s">
        <v>18</v>
      </c>
      <c r="B12" s="30">
        <v>8.0500000000000007</v>
      </c>
      <c r="C12" s="30">
        <v>1071.95</v>
      </c>
      <c r="D12" s="30"/>
      <c r="E12" s="30"/>
      <c r="F12" s="30">
        <v>1520.7351500000002</v>
      </c>
      <c r="G12" s="30"/>
      <c r="H12" s="30">
        <v>583</v>
      </c>
      <c r="I12" s="30">
        <v>301.72500000000002</v>
      </c>
      <c r="J12" s="30"/>
      <c r="K12" s="30">
        <v>1457.7912855999998</v>
      </c>
      <c r="L12" s="30">
        <v>81</v>
      </c>
      <c r="M12" s="30"/>
      <c r="N12" s="30"/>
      <c r="O12" s="30">
        <f>492.093755+20.25</f>
        <v>512.34375499999999</v>
      </c>
      <c r="P12" s="30"/>
      <c r="Q12" s="30">
        <v>9.6</v>
      </c>
      <c r="R12" s="30"/>
      <c r="S12" s="30">
        <v>40.14</v>
      </c>
      <c r="T12" s="30"/>
      <c r="U12" s="28">
        <f>SUM(B12:T12)</f>
        <v>5586.3351906000007</v>
      </c>
    </row>
    <row r="13" spans="1:21" ht="16.8" customHeight="1" x14ac:dyDescent="0.25">
      <c r="A13" s="29" t="s">
        <v>10</v>
      </c>
      <c r="B13" s="31"/>
      <c r="C13" s="31">
        <v>1217.9999999999998</v>
      </c>
      <c r="D13" s="31"/>
      <c r="E13" s="31">
        <v>9</v>
      </c>
      <c r="F13" s="31">
        <v>1430.9715000000001</v>
      </c>
      <c r="G13" s="31">
        <v>17.850000000000001</v>
      </c>
      <c r="H13" s="31"/>
      <c r="I13" s="31">
        <v>266.43</v>
      </c>
      <c r="J13" s="31"/>
      <c r="K13" s="31">
        <v>1338.584464</v>
      </c>
      <c r="L13" s="31"/>
      <c r="M13" s="31"/>
      <c r="N13" s="31">
        <v>184.5</v>
      </c>
      <c r="O13" s="31">
        <v>632.42516999999987</v>
      </c>
      <c r="P13" s="31"/>
      <c r="Q13" s="31"/>
      <c r="R13" s="31"/>
      <c r="S13" s="31"/>
      <c r="T13" s="31">
        <v>14.6</v>
      </c>
      <c r="U13" s="28">
        <f>SUM(B13:T13)</f>
        <v>5112.3611339999998</v>
      </c>
    </row>
    <row r="14" spans="1:21" ht="16.8" customHeight="1" x14ac:dyDescent="0.25">
      <c r="A14" s="29" t="s">
        <v>11</v>
      </c>
      <c r="B14" s="30"/>
      <c r="C14" s="30">
        <v>1564.2124999999999</v>
      </c>
      <c r="D14" s="30"/>
      <c r="E14" s="30">
        <v>2344.1001000000001</v>
      </c>
      <c r="F14" s="30">
        <v>971.63225000000011</v>
      </c>
      <c r="G14" s="30">
        <v>17.55</v>
      </c>
      <c r="H14" s="30">
        <v>24</v>
      </c>
      <c r="I14" s="30">
        <v>103.5</v>
      </c>
      <c r="J14" s="30"/>
      <c r="K14" s="30">
        <v>1601.0059695999998</v>
      </c>
      <c r="L14" s="30">
        <v>665.85000000000014</v>
      </c>
      <c r="M14" s="30">
        <v>18</v>
      </c>
      <c r="N14" s="30"/>
      <c r="O14" s="30">
        <v>639.06666999999993</v>
      </c>
      <c r="P14" s="30"/>
      <c r="Q14" s="30">
        <v>99.6</v>
      </c>
      <c r="R14" s="30">
        <v>2.25</v>
      </c>
      <c r="S14" s="30">
        <v>27.6</v>
      </c>
      <c r="T14" s="30">
        <v>13.5</v>
      </c>
      <c r="U14" s="28">
        <f>SUM(B14:T14)</f>
        <v>8091.8674896000011</v>
      </c>
    </row>
    <row r="15" spans="1:21" ht="16.8" customHeight="1" x14ac:dyDescent="0.25">
      <c r="A15" s="29" t="s">
        <v>19</v>
      </c>
      <c r="B15" s="31"/>
      <c r="C15" s="31">
        <v>1353.9689501172249</v>
      </c>
      <c r="D15" s="31"/>
      <c r="E15" s="31">
        <v>4.8</v>
      </c>
      <c r="F15" s="31">
        <v>1739.9370000000001</v>
      </c>
      <c r="G15" s="31">
        <v>13.5</v>
      </c>
      <c r="H15" s="31"/>
      <c r="I15" s="31"/>
      <c r="J15" s="31"/>
      <c r="K15" s="31">
        <v>897.23021200000005</v>
      </c>
      <c r="L15" s="31"/>
      <c r="M15" s="31"/>
      <c r="N15" s="31">
        <v>419.75495000000001</v>
      </c>
      <c r="O15" s="31">
        <v>489.31581499999999</v>
      </c>
      <c r="P15" s="31"/>
      <c r="Q15" s="31">
        <v>1.2000000000000002</v>
      </c>
      <c r="R15" s="31"/>
      <c r="S15" s="31"/>
      <c r="T15" s="31"/>
      <c r="U15" s="28">
        <f>SUM(B15:T15)</f>
        <v>4919.706927117225</v>
      </c>
    </row>
    <row r="16" spans="1:21" ht="16.8" customHeight="1" x14ac:dyDescent="0.25">
      <c r="A16" s="29" t="s">
        <v>20</v>
      </c>
      <c r="B16" s="30"/>
      <c r="C16" s="30">
        <v>1209.247317750948</v>
      </c>
      <c r="D16" s="30"/>
      <c r="E16" s="30">
        <v>109.15</v>
      </c>
      <c r="F16" s="30">
        <v>1050.5819999999999</v>
      </c>
      <c r="G16" s="30">
        <v>67.5</v>
      </c>
      <c r="H16" s="30">
        <v>15.482477657496105</v>
      </c>
      <c r="I16" s="30">
        <v>138.6</v>
      </c>
      <c r="J16" s="30"/>
      <c r="K16" s="30">
        <v>2077.8890952187276</v>
      </c>
      <c r="L16" s="30">
        <v>126</v>
      </c>
      <c r="M16" s="30"/>
      <c r="N16" s="30"/>
      <c r="O16" s="30">
        <v>296.63920000000007</v>
      </c>
      <c r="P16" s="30">
        <v>198.702</v>
      </c>
      <c r="Q16" s="30"/>
      <c r="R16" s="30"/>
      <c r="S16" s="30">
        <f>44.4-8</f>
        <v>36.4</v>
      </c>
      <c r="T16" s="30">
        <v>27</v>
      </c>
      <c r="U16" s="28">
        <f>SUM(B16:T16)</f>
        <v>5353.1920906271707</v>
      </c>
    </row>
    <row r="17" spans="1:21" ht="16.8" customHeight="1" x14ac:dyDescent="0.25">
      <c r="A17" s="29" t="s">
        <v>12</v>
      </c>
      <c r="B17" s="31">
        <v>887.15</v>
      </c>
      <c r="C17" s="31">
        <v>398.20000000000005</v>
      </c>
      <c r="D17" s="31"/>
      <c r="E17" s="31"/>
      <c r="F17" s="31">
        <v>650.44999999999993</v>
      </c>
      <c r="G17" s="31"/>
      <c r="H17" s="31">
        <v>771</v>
      </c>
      <c r="I17" s="31"/>
      <c r="J17" s="31"/>
      <c r="K17" s="31"/>
      <c r="L17" s="31"/>
      <c r="M17" s="31"/>
      <c r="N17" s="31"/>
      <c r="O17" s="31"/>
      <c r="P17" s="31"/>
      <c r="Q17" s="31">
        <v>1.5</v>
      </c>
      <c r="R17" s="31">
        <v>12</v>
      </c>
      <c r="S17" s="31"/>
      <c r="T17" s="31">
        <v>27</v>
      </c>
      <c r="U17" s="28">
        <f>SUM(B17:T17)</f>
        <v>2747.2999999999997</v>
      </c>
    </row>
    <row r="18" spans="1:21" ht="16.8" customHeight="1" x14ac:dyDescent="0.25">
      <c r="A18" s="29" t="s">
        <v>47</v>
      </c>
      <c r="B18" s="30"/>
      <c r="C18" s="30">
        <v>1696.7499999999993</v>
      </c>
      <c r="D18" s="30"/>
      <c r="E18" s="30"/>
      <c r="F18" s="30">
        <v>555.75</v>
      </c>
      <c r="G18" s="30"/>
      <c r="H18" s="30"/>
      <c r="I18" s="30"/>
      <c r="J18" s="30"/>
      <c r="K18" s="30">
        <v>1220.4782</v>
      </c>
      <c r="L18" s="30">
        <v>220.5</v>
      </c>
      <c r="M18" s="30"/>
      <c r="N18" s="30">
        <v>59.5625</v>
      </c>
      <c r="O18" s="30">
        <v>1072.7110499999994</v>
      </c>
      <c r="P18" s="30"/>
      <c r="Q18" s="30"/>
      <c r="R18" s="30"/>
      <c r="S18" s="30"/>
      <c r="T18" s="30">
        <v>14.8</v>
      </c>
      <c r="U18" s="28">
        <f>SUM(B18:T18)</f>
        <v>4840.5517499999987</v>
      </c>
    </row>
    <row r="19" spans="1:21" ht="16.8" customHeight="1" x14ac:dyDescent="0.25">
      <c r="A19" s="29" t="s">
        <v>34</v>
      </c>
      <c r="B19" s="31">
        <v>226.25</v>
      </c>
      <c r="C19" s="31">
        <v>812.67283559223984</v>
      </c>
      <c r="D19" s="31"/>
      <c r="E19" s="31">
        <v>88.89</v>
      </c>
      <c r="F19" s="31">
        <v>856.03650000000005</v>
      </c>
      <c r="G19" s="31"/>
      <c r="H19" s="31">
        <v>3939</v>
      </c>
      <c r="I19" s="31"/>
      <c r="J19" s="31"/>
      <c r="K19" s="31">
        <v>614.83791199999985</v>
      </c>
      <c r="L19" s="31"/>
      <c r="M19" s="31"/>
      <c r="N19" s="31"/>
      <c r="O19" s="31">
        <v>650.4110300000001</v>
      </c>
      <c r="P19" s="31"/>
      <c r="Q19" s="31"/>
      <c r="R19" s="31">
        <v>9</v>
      </c>
      <c r="S19" s="31">
        <v>12</v>
      </c>
      <c r="T19" s="31">
        <v>13.5</v>
      </c>
      <c r="U19" s="28">
        <f>SUM(B19:T19)</f>
        <v>7222.5982775922403</v>
      </c>
    </row>
    <row r="20" spans="1:21" ht="16.8" customHeight="1" x14ac:dyDescent="0.25">
      <c r="A20" s="29" t="s">
        <v>21</v>
      </c>
      <c r="B20" s="30"/>
      <c r="C20" s="30">
        <v>890.51530689250171</v>
      </c>
      <c r="D20" s="30"/>
      <c r="E20" s="30"/>
      <c r="F20" s="30">
        <v>1101.2406000000001</v>
      </c>
      <c r="G20" s="30"/>
      <c r="H20" s="30"/>
      <c r="I20" s="30"/>
      <c r="J20" s="30"/>
      <c r="K20" s="30"/>
      <c r="L20" s="30">
        <v>6.75</v>
      </c>
      <c r="M20" s="30">
        <v>7.5</v>
      </c>
      <c r="N20" s="30"/>
      <c r="O20" s="30"/>
      <c r="P20" s="30"/>
      <c r="Q20" s="30"/>
      <c r="R20" s="30"/>
      <c r="S20" s="30"/>
      <c r="T20" s="30">
        <v>27.5</v>
      </c>
      <c r="U20" s="28">
        <f>SUM(B20:T20)</f>
        <v>2033.5059068925018</v>
      </c>
    </row>
    <row r="21" spans="1:21" ht="16.8" customHeight="1" x14ac:dyDescent="0.25">
      <c r="A21" s="29" t="s">
        <v>22</v>
      </c>
      <c r="B21" s="31"/>
      <c r="C21" s="31">
        <v>576.19380154591545</v>
      </c>
      <c r="D21" s="31"/>
      <c r="E21" s="31"/>
      <c r="F21" s="31">
        <v>625.37399999999991</v>
      </c>
      <c r="G21" s="31"/>
      <c r="H21" s="31"/>
      <c r="I21" s="31"/>
      <c r="J21" s="31"/>
      <c r="K21" s="31">
        <v>1203.9164000000001</v>
      </c>
      <c r="L21" s="31"/>
      <c r="M21" s="31"/>
      <c r="N21" s="31"/>
      <c r="O21" s="31">
        <v>303.16348999999997</v>
      </c>
      <c r="P21" s="31"/>
      <c r="Q21" s="31"/>
      <c r="R21" s="31"/>
      <c r="S21" s="31"/>
      <c r="T21" s="31">
        <v>26.9</v>
      </c>
      <c r="U21" s="28">
        <f>SUM(B21:T21)</f>
        <v>2735.5476915459153</v>
      </c>
    </row>
    <row r="22" spans="1:21" ht="16.8" customHeight="1" x14ac:dyDescent="0.25">
      <c r="A22" s="29" t="s">
        <v>23</v>
      </c>
      <c r="B22" s="30"/>
      <c r="C22" s="30">
        <v>17.139050350901982</v>
      </c>
      <c r="D22" s="30"/>
      <c r="E22" s="30">
        <v>86.12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>
        <v>2934.0680000000002</v>
      </c>
      <c r="Q22" s="30"/>
      <c r="R22" s="30"/>
      <c r="S22" s="30"/>
      <c r="T22" s="30">
        <v>13.5</v>
      </c>
      <c r="U22" s="28">
        <f>SUM(B22:T22)</f>
        <v>3050.827050350902</v>
      </c>
    </row>
    <row r="23" spans="1:21" ht="16.8" customHeight="1" x14ac:dyDescent="0.25">
      <c r="A23" s="29" t="s">
        <v>24</v>
      </c>
      <c r="B23" s="31">
        <v>25.8</v>
      </c>
      <c r="C23" s="31">
        <v>1640.3745674322965</v>
      </c>
      <c r="D23" s="31"/>
      <c r="E23" s="31">
        <v>319.51999999999992</v>
      </c>
      <c r="F23" s="31">
        <v>2057.3226666666669</v>
      </c>
      <c r="G23" s="31">
        <v>33.75</v>
      </c>
      <c r="H23" s="31">
        <v>474</v>
      </c>
      <c r="I23" s="31">
        <v>153</v>
      </c>
      <c r="J23" s="31"/>
      <c r="K23" s="31">
        <v>641.61479999999995</v>
      </c>
      <c r="L23" s="31">
        <v>204.45</v>
      </c>
      <c r="M23" s="31">
        <v>1388.1089999999999</v>
      </c>
      <c r="N23" s="31">
        <v>221.875</v>
      </c>
      <c r="O23" s="31">
        <v>336.08860500000003</v>
      </c>
      <c r="P23" s="31">
        <v>18</v>
      </c>
      <c r="Q23" s="31">
        <v>11.100000000000001</v>
      </c>
      <c r="R23" s="31"/>
      <c r="S23" s="31">
        <v>6</v>
      </c>
      <c r="T23" s="31"/>
      <c r="U23" s="28">
        <f>SUM(B23:T23)</f>
        <v>7531.0046390989637</v>
      </c>
    </row>
    <row r="24" spans="1:21" ht="16.8" customHeight="1" x14ac:dyDescent="0.25">
      <c r="A24" s="29" t="s">
        <v>13</v>
      </c>
      <c r="B24" s="30"/>
      <c r="C24" s="30"/>
      <c r="D24" s="30">
        <v>4800.32</v>
      </c>
      <c r="E24" s="30"/>
      <c r="F24" s="30"/>
      <c r="G24" s="30"/>
      <c r="H24" s="30"/>
      <c r="I24" s="30">
        <v>27</v>
      </c>
      <c r="J24" s="30">
        <v>1658.16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28">
        <f>SUM(B24:T24)</f>
        <v>6485.48</v>
      </c>
    </row>
    <row r="25" spans="1:21" ht="16.8" customHeight="1" x14ac:dyDescent="0.25">
      <c r="A25" s="29" t="s">
        <v>25</v>
      </c>
      <c r="B25" s="31"/>
      <c r="C25" s="31">
        <v>671.95</v>
      </c>
      <c r="D25" s="31"/>
      <c r="E25" s="31"/>
      <c r="F25" s="31">
        <v>919.67849999999987</v>
      </c>
      <c r="G25" s="31"/>
      <c r="H25" s="31"/>
      <c r="I25" s="31"/>
      <c r="J25" s="31"/>
      <c r="K25" s="31">
        <v>890.37360080000008</v>
      </c>
      <c r="L25" s="31">
        <v>36</v>
      </c>
      <c r="M25" s="31">
        <v>2.6999999999999993</v>
      </c>
      <c r="N25" s="31"/>
      <c r="O25" s="31">
        <v>307.32757499999997</v>
      </c>
      <c r="P25" s="31"/>
      <c r="Q25" s="31"/>
      <c r="R25" s="31"/>
      <c r="S25" s="31"/>
      <c r="T25" s="31"/>
      <c r="U25" s="28">
        <f>SUM(B25:T25)</f>
        <v>2828.0296757999995</v>
      </c>
    </row>
    <row r="26" spans="1:21" ht="16.8" customHeight="1" x14ac:dyDescent="0.25">
      <c r="A26" s="29" t="s">
        <v>14</v>
      </c>
      <c r="B26" s="30">
        <v>16.95</v>
      </c>
      <c r="C26" s="30">
        <v>328.11821934947341</v>
      </c>
      <c r="D26" s="30"/>
      <c r="E26" s="30">
        <f>3623.3791-18</f>
        <v>3605.3791000000001</v>
      </c>
      <c r="F26" s="30">
        <v>45</v>
      </c>
      <c r="G26" s="30">
        <v>6.75</v>
      </c>
      <c r="H26" s="30">
        <v>20</v>
      </c>
      <c r="I26" s="30"/>
      <c r="J26" s="30"/>
      <c r="K26" s="30"/>
      <c r="L26" s="30">
        <v>1280.3400000000001</v>
      </c>
      <c r="M26" s="30"/>
      <c r="N26" s="30"/>
      <c r="O26" s="30"/>
      <c r="P26" s="30"/>
      <c r="Q26" s="30">
        <v>16.5</v>
      </c>
      <c r="R26" s="30">
        <v>8.25</v>
      </c>
      <c r="S26" s="30"/>
      <c r="T26" s="30"/>
      <c r="U26" s="28">
        <f>SUM(B26:T26)</f>
        <v>5327.2873193494743</v>
      </c>
    </row>
    <row r="27" spans="1:21" ht="16.8" customHeight="1" x14ac:dyDescent="0.25">
      <c r="A27" s="29" t="s">
        <v>26</v>
      </c>
      <c r="B27" s="31"/>
      <c r="C27" s="31"/>
      <c r="D27" s="31">
        <v>2095.0000000000009</v>
      </c>
      <c r="E27" s="31"/>
      <c r="F27" s="31"/>
      <c r="G27" s="31">
        <v>13.5</v>
      </c>
      <c r="H27" s="31"/>
      <c r="I27" s="31"/>
      <c r="J27" s="31">
        <v>633.54</v>
      </c>
      <c r="K27" s="31"/>
      <c r="L27" s="31"/>
      <c r="M27" s="31">
        <v>39.450000000000003</v>
      </c>
      <c r="N27" s="31"/>
      <c r="O27" s="31"/>
      <c r="P27" s="31"/>
      <c r="Q27" s="31">
        <v>295.584</v>
      </c>
      <c r="R27" s="31"/>
      <c r="S27" s="31"/>
      <c r="T27" s="31"/>
      <c r="U27" s="28">
        <f>SUM(B27:T27)</f>
        <v>3077.0740000000005</v>
      </c>
    </row>
    <row r="28" spans="1:21" ht="16.8" customHeight="1" x14ac:dyDescent="0.25">
      <c r="A28" s="29" t="s">
        <v>9</v>
      </c>
      <c r="B28" s="30"/>
      <c r="C28" s="30"/>
      <c r="D28" s="30"/>
      <c r="E28" s="30"/>
      <c r="F28" s="30"/>
      <c r="G28" s="30"/>
      <c r="H28" s="30"/>
      <c r="I28" s="30">
        <v>2027.7449999999999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28">
        <f>SUM(B28:T28)</f>
        <v>2027.7449999999999</v>
      </c>
    </row>
    <row r="29" spans="1:21" ht="16.8" customHeight="1" x14ac:dyDescent="0.25">
      <c r="A29" s="29" t="s">
        <v>27</v>
      </c>
      <c r="B29" s="31">
        <v>18.700000000000003</v>
      </c>
      <c r="C29" s="31">
        <v>89.72245607731351</v>
      </c>
      <c r="D29" s="31"/>
      <c r="E29" s="31">
        <f>1461.345-9</f>
        <v>1452.345</v>
      </c>
      <c r="F29" s="31">
        <v>36</v>
      </c>
      <c r="G29" s="31"/>
      <c r="H29" s="31"/>
      <c r="I29" s="31"/>
      <c r="J29" s="31"/>
      <c r="K29" s="31"/>
      <c r="L29" s="31">
        <v>989.55000000000018</v>
      </c>
      <c r="M29" s="31"/>
      <c r="N29" s="31"/>
      <c r="O29" s="31">
        <v>277.97912999999994</v>
      </c>
      <c r="P29" s="31"/>
      <c r="Q29" s="31">
        <v>42.296999999999997</v>
      </c>
      <c r="R29" s="31"/>
      <c r="S29" s="31"/>
      <c r="T29" s="31"/>
      <c r="U29" s="28">
        <f>SUM(B29:T29)</f>
        <v>2906.5935860773138</v>
      </c>
    </row>
    <row r="30" spans="1:21" ht="16.8" customHeight="1" x14ac:dyDescent="0.25">
      <c r="A30" s="29" t="s">
        <v>28</v>
      </c>
      <c r="B30" s="30"/>
      <c r="C30" s="30"/>
      <c r="D30" s="30">
        <v>56.75</v>
      </c>
      <c r="E30" s="30"/>
      <c r="F30" s="30"/>
      <c r="G30" s="30">
        <v>120.6</v>
      </c>
      <c r="H30" s="30"/>
      <c r="I30" s="30"/>
      <c r="J30" s="30"/>
      <c r="K30" s="30">
        <v>18</v>
      </c>
      <c r="L30" s="30"/>
      <c r="M30" s="30"/>
      <c r="N30" s="30"/>
      <c r="O30" s="30"/>
      <c r="P30" s="30"/>
      <c r="Q30" s="30">
        <v>3196.2811200000006</v>
      </c>
      <c r="R30" s="30"/>
      <c r="S30" s="30"/>
      <c r="T30" s="30">
        <v>13.5</v>
      </c>
      <c r="U30" s="28">
        <f>SUM(B30:T30)</f>
        <v>3405.1311200000005</v>
      </c>
    </row>
    <row r="31" spans="1:21" ht="16.8" customHeight="1" x14ac:dyDescent="0.25">
      <c r="A31" s="29" t="s">
        <v>29</v>
      </c>
      <c r="B31" s="31">
        <v>4.5</v>
      </c>
      <c r="C31" s="31"/>
      <c r="D31" s="31"/>
      <c r="E31" s="31">
        <v>4.2</v>
      </c>
      <c r="F31" s="31"/>
      <c r="G31" s="31">
        <v>10.8</v>
      </c>
      <c r="H31" s="31">
        <v>1683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>
        <v>15</v>
      </c>
      <c r="T31" s="31">
        <v>13.5</v>
      </c>
      <c r="U31" s="28">
        <f>SUM(B31:T31)</f>
        <v>1731</v>
      </c>
    </row>
    <row r="32" spans="1:21" ht="16.8" customHeight="1" x14ac:dyDescent="0.25">
      <c r="A32" s="29" t="s">
        <v>38</v>
      </c>
      <c r="B32" s="30">
        <v>15.5</v>
      </c>
      <c r="C32" s="30">
        <v>2186.4999999999995</v>
      </c>
      <c r="D32" s="30">
        <v>422.89000000000004</v>
      </c>
      <c r="E32" s="30">
        <v>1201.0649999999998</v>
      </c>
      <c r="F32" s="30">
        <v>1331.8940000000002</v>
      </c>
      <c r="G32" s="30">
        <v>142.5</v>
      </c>
      <c r="H32" s="30">
        <v>429.49539872091043</v>
      </c>
      <c r="I32" s="30">
        <v>130.68</v>
      </c>
      <c r="J32" s="30">
        <v>79.199999999999989</v>
      </c>
      <c r="K32" s="30">
        <v>1307.9702545454543</v>
      </c>
      <c r="L32" s="30">
        <v>1647.4649999999999</v>
      </c>
      <c r="M32" s="30">
        <v>520.40250000000003</v>
      </c>
      <c r="N32" s="30"/>
      <c r="O32" s="30">
        <v>330.20403000000005</v>
      </c>
      <c r="P32" s="30"/>
      <c r="Q32" s="30">
        <v>302.62152000000003</v>
      </c>
      <c r="R32" s="30">
        <v>54</v>
      </c>
      <c r="S32" s="30">
        <v>12</v>
      </c>
      <c r="T32" s="30">
        <v>16.8</v>
      </c>
      <c r="U32" s="28">
        <f>SUM(B32:T32)</f>
        <v>10131.187703266365</v>
      </c>
    </row>
    <row r="33" spans="1:22" ht="16.8" customHeight="1" x14ac:dyDescent="0.25">
      <c r="A33" s="29" t="s">
        <v>39</v>
      </c>
      <c r="B33" s="31">
        <v>1635.97</v>
      </c>
      <c r="C33" s="31">
        <v>1627.532877097954</v>
      </c>
      <c r="D33" s="31"/>
      <c r="E33" s="31">
        <v>1148.0495500000002</v>
      </c>
      <c r="F33" s="31">
        <v>1455.7565</v>
      </c>
      <c r="G33" s="31"/>
      <c r="H33" s="31">
        <v>1307</v>
      </c>
      <c r="I33" s="31">
        <v>229.5</v>
      </c>
      <c r="J33" s="31"/>
      <c r="K33" s="31">
        <v>1444.2672680000001</v>
      </c>
      <c r="L33" s="31">
        <v>704.7</v>
      </c>
      <c r="M33" s="31">
        <v>453.89249999999998</v>
      </c>
      <c r="N33" s="31">
        <v>725.625</v>
      </c>
      <c r="O33" s="31">
        <f>733.977575-20.25</f>
        <v>713.727575</v>
      </c>
      <c r="P33" s="31">
        <v>76.22</v>
      </c>
      <c r="Q33" s="31">
        <v>322.90212000000002</v>
      </c>
      <c r="R33" s="31">
        <v>183.75</v>
      </c>
      <c r="S33" s="31">
        <v>12</v>
      </c>
      <c r="T33" s="31"/>
      <c r="U33" s="28">
        <f>SUM(B33:T33)</f>
        <v>12040.893390097955</v>
      </c>
    </row>
    <row r="34" spans="1:22" ht="16.8" customHeight="1" x14ac:dyDescent="0.25">
      <c r="A34" s="29" t="s">
        <v>40</v>
      </c>
      <c r="B34" s="30"/>
      <c r="C34" s="30">
        <v>35.625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>
        <v>3834.7379499999997</v>
      </c>
      <c r="O34" s="30"/>
      <c r="P34" s="30"/>
      <c r="Q34" s="30"/>
      <c r="R34" s="30"/>
      <c r="S34" s="30"/>
      <c r="T34" s="30"/>
      <c r="U34" s="28">
        <f>SUM(B34:T34)</f>
        <v>3870.3629499999997</v>
      </c>
    </row>
    <row r="35" spans="1:22" ht="16.8" customHeight="1" x14ac:dyDescent="0.25">
      <c r="A35" s="29" t="s">
        <v>41</v>
      </c>
      <c r="B35" s="31">
        <v>112</v>
      </c>
      <c r="C35" s="31"/>
      <c r="D35" s="31">
        <v>6.75</v>
      </c>
      <c r="E35" s="31"/>
      <c r="F35" s="31">
        <v>220</v>
      </c>
      <c r="G35" s="31">
        <v>8557.1600000000144</v>
      </c>
      <c r="H35" s="31"/>
      <c r="I35" s="31">
        <v>105.75</v>
      </c>
      <c r="J35" s="31"/>
      <c r="K35" s="31">
        <v>9</v>
      </c>
      <c r="L35" s="31">
        <v>135</v>
      </c>
      <c r="M35" s="31">
        <v>741.16499999999996</v>
      </c>
      <c r="N35" s="31">
        <v>13.5</v>
      </c>
      <c r="O35" s="31"/>
      <c r="P35" s="31"/>
      <c r="Q35" s="31">
        <v>13.200000000000001</v>
      </c>
      <c r="R35" s="31">
        <v>21</v>
      </c>
      <c r="S35" s="31"/>
      <c r="T35" s="31">
        <v>104</v>
      </c>
      <c r="U35" s="28">
        <f>SUM(B35:T35)</f>
        <v>10038.525000000016</v>
      </c>
    </row>
    <row r="36" spans="1:22" ht="16.8" customHeight="1" x14ac:dyDescent="0.25">
      <c r="A36" s="29" t="s">
        <v>45</v>
      </c>
      <c r="B36" s="30"/>
      <c r="C36" s="30"/>
      <c r="D36" s="30">
        <v>1929.0575000000003</v>
      </c>
      <c r="E36" s="30"/>
      <c r="F36" s="30"/>
      <c r="G36" s="30"/>
      <c r="H36" s="30"/>
      <c r="I36" s="30"/>
      <c r="J36" s="30">
        <v>554.64</v>
      </c>
      <c r="K36" s="30"/>
      <c r="L36" s="30"/>
      <c r="M36" s="30">
        <v>987.97500000000002</v>
      </c>
      <c r="N36" s="30"/>
      <c r="O36" s="30"/>
      <c r="P36" s="30"/>
      <c r="Q36" s="30"/>
      <c r="R36" s="30"/>
      <c r="S36" s="30"/>
      <c r="T36" s="30"/>
      <c r="U36" s="28">
        <f>SUM(B36:T36)</f>
        <v>3471.6725000000001</v>
      </c>
    </row>
    <row r="37" spans="1:22" ht="16.8" customHeight="1" x14ac:dyDescent="0.25">
      <c r="A37" s="29" t="s">
        <v>42</v>
      </c>
      <c r="B37" s="31"/>
      <c r="C37" s="31"/>
      <c r="D37" s="31">
        <v>3716.005000000001</v>
      </c>
      <c r="E37" s="31"/>
      <c r="F37" s="31"/>
      <c r="G37" s="31">
        <v>13.5</v>
      </c>
      <c r="H37" s="31"/>
      <c r="I37" s="31"/>
      <c r="J37" s="31">
        <v>1400.7399999999998</v>
      </c>
      <c r="K37" s="31"/>
      <c r="L37" s="31"/>
      <c r="M37" s="31">
        <v>2066.4466666666667</v>
      </c>
      <c r="N37" s="31"/>
      <c r="O37" s="31"/>
      <c r="P37" s="31"/>
      <c r="Q37" s="31">
        <v>23.009999999999998</v>
      </c>
      <c r="R37" s="31"/>
      <c r="S37" s="31"/>
      <c r="T37" s="31"/>
      <c r="U37" s="28">
        <f>SUM(B37:T37)</f>
        <v>7219.7016666666677</v>
      </c>
    </row>
    <row r="38" spans="1:22" ht="16.8" customHeight="1" x14ac:dyDescent="0.25">
      <c r="A38" s="29" t="s">
        <v>43</v>
      </c>
      <c r="B38" s="30"/>
      <c r="C38" s="30">
        <v>26.1</v>
      </c>
      <c r="D38" s="30">
        <v>1132.95</v>
      </c>
      <c r="E38" s="30"/>
      <c r="F38" s="30">
        <v>97.5</v>
      </c>
      <c r="G38" s="30"/>
      <c r="H38" s="30">
        <v>113</v>
      </c>
      <c r="I38" s="30">
        <v>152.28000000000003</v>
      </c>
      <c r="J38" s="30">
        <v>458.51999999999992</v>
      </c>
      <c r="K38" s="30">
        <v>108</v>
      </c>
      <c r="L38" s="30"/>
      <c r="M38" s="30">
        <v>229.72250000000003</v>
      </c>
      <c r="N38" s="30">
        <v>36</v>
      </c>
      <c r="O38" s="30">
        <v>155.99999999999997</v>
      </c>
      <c r="P38" s="30">
        <v>18</v>
      </c>
      <c r="Q38" s="30"/>
      <c r="R38" s="30"/>
      <c r="S38" s="30"/>
      <c r="T38" s="30"/>
      <c r="U38" s="28">
        <f>SUM(B38:T38)</f>
        <v>2528.0724999999998</v>
      </c>
    </row>
    <row r="39" spans="1:22" ht="16.8" customHeight="1" x14ac:dyDescent="0.25">
      <c r="A39" s="29" t="s">
        <v>44</v>
      </c>
      <c r="B39" s="31"/>
      <c r="C39" s="31">
        <v>2005.1908286084238</v>
      </c>
      <c r="D39" s="31"/>
      <c r="E39" s="31"/>
      <c r="F39" s="31">
        <v>979.3</v>
      </c>
      <c r="G39" s="31">
        <v>121.5</v>
      </c>
      <c r="H39" s="31"/>
      <c r="I39" s="31"/>
      <c r="J39" s="31"/>
      <c r="K39" s="31"/>
      <c r="L39" s="31"/>
      <c r="M39" s="31">
        <v>187.2</v>
      </c>
      <c r="N39" s="31"/>
      <c r="O39" s="31"/>
      <c r="P39" s="31"/>
      <c r="Q39" s="31"/>
      <c r="R39" s="31"/>
      <c r="S39" s="31">
        <v>27</v>
      </c>
      <c r="T39" s="31">
        <v>13.5</v>
      </c>
      <c r="U39" s="28">
        <f>SUM(B39:T39)</f>
        <v>3333.6908286084235</v>
      </c>
    </row>
    <row r="40" spans="1:22" ht="25.5" customHeight="1" x14ac:dyDescent="0.25">
      <c r="A40" s="29" t="s">
        <v>57</v>
      </c>
      <c r="B40" s="28">
        <f t="shared" ref="B40:K40" si="0">SUM(B6:B39)</f>
        <v>2958.67</v>
      </c>
      <c r="C40" s="28">
        <f t="shared" si="0"/>
        <v>20697.823733959533</v>
      </c>
      <c r="D40" s="28">
        <f t="shared" si="0"/>
        <v>14159.722500000003</v>
      </c>
      <c r="E40" s="28">
        <f t="shared" si="0"/>
        <v>11129.983750000001</v>
      </c>
      <c r="F40" s="28">
        <f t="shared" si="0"/>
        <v>18198.060666666668</v>
      </c>
      <c r="G40" s="28">
        <f t="shared" si="0"/>
        <v>9136.4600000000137</v>
      </c>
      <c r="H40" s="28">
        <f t="shared" si="0"/>
        <v>12395.977876378407</v>
      </c>
      <c r="I40" s="28">
        <f t="shared" si="0"/>
        <v>3636.21</v>
      </c>
      <c r="J40" s="28">
        <f t="shared" si="0"/>
        <v>4784.7999999999984</v>
      </c>
      <c r="K40" s="28">
        <f t="shared" si="0"/>
        <v>16483.035679146</v>
      </c>
      <c r="L40" s="28">
        <f t="shared" ref="L40:U40" si="1">SUM(L6:L39)</f>
        <v>6890.9550000000008</v>
      </c>
      <c r="M40" s="28">
        <f t="shared" si="1"/>
        <v>6642.5631666666668</v>
      </c>
      <c r="N40" s="28">
        <f t="shared" si="1"/>
        <v>5495.5553999999993</v>
      </c>
      <c r="O40" s="28">
        <f t="shared" si="1"/>
        <v>7674.2294549999988</v>
      </c>
      <c r="P40" s="28">
        <f t="shared" si="1"/>
        <v>3244.9900000000002</v>
      </c>
      <c r="Q40" s="28">
        <f t="shared" si="1"/>
        <v>4350.9333600000009</v>
      </c>
      <c r="R40" s="28">
        <f t="shared" si="1"/>
        <v>290.25</v>
      </c>
      <c r="S40" s="28">
        <f t="shared" si="1"/>
        <v>659.78</v>
      </c>
      <c r="T40" s="28">
        <f t="shared" si="1"/>
        <v>339.6</v>
      </c>
      <c r="U40" s="28">
        <f t="shared" si="1"/>
        <v>149169.60058781729</v>
      </c>
    </row>
    <row r="41" spans="1:22" ht="26.4" x14ac:dyDescent="0.25">
      <c r="A41" s="29" t="s">
        <v>58</v>
      </c>
      <c r="B41" s="28">
        <v>2917</v>
      </c>
      <c r="C41" s="28">
        <v>20613</v>
      </c>
      <c r="D41" s="28">
        <v>14090</v>
      </c>
      <c r="E41" s="28">
        <v>10952</v>
      </c>
      <c r="F41" s="28">
        <v>18102</v>
      </c>
      <c r="G41" s="28">
        <v>9265</v>
      </c>
      <c r="H41" s="28">
        <v>11928</v>
      </c>
      <c r="I41" s="28">
        <v>3618</v>
      </c>
      <c r="J41" s="28">
        <v>4761</v>
      </c>
      <c r="K41" s="28">
        <v>16402</v>
      </c>
      <c r="L41" s="28">
        <v>6816</v>
      </c>
      <c r="M41" s="28">
        <v>6642</v>
      </c>
      <c r="N41" s="28">
        <v>5475</v>
      </c>
      <c r="O41" s="28">
        <v>7493</v>
      </c>
      <c r="P41" s="28">
        <v>3229</v>
      </c>
      <c r="Q41" s="28">
        <v>4110</v>
      </c>
      <c r="R41" s="28">
        <v>290</v>
      </c>
      <c r="S41" s="28">
        <v>657</v>
      </c>
      <c r="T41" s="28">
        <v>338</v>
      </c>
      <c r="U41" s="28">
        <f>SUM(L41:T41)+SUM(B41:K41)</f>
        <v>147698</v>
      </c>
    </row>
    <row r="42" spans="1:22" ht="17.399999999999999" customHeight="1" x14ac:dyDescent="0.25">
      <c r="A42" s="29" t="s">
        <v>35</v>
      </c>
      <c r="B42" s="32">
        <f>+B44/B41</f>
        <v>1.4285224545766223E-2</v>
      </c>
      <c r="C42" s="32">
        <f t="shared" ref="C42:K42" si="2">+C44/C41</f>
        <v>4.115060105735824E-3</v>
      </c>
      <c r="D42" s="32">
        <f t="shared" si="2"/>
        <v>4.9483676366219656E-3</v>
      </c>
      <c r="E42" s="32">
        <f t="shared" si="2"/>
        <v>1.6251255478451538E-2</v>
      </c>
      <c r="F42" s="32">
        <f t="shared" si="2"/>
        <v>5.3066327845911008E-3</v>
      </c>
      <c r="G42" s="32">
        <f t="shared" si="2"/>
        <v>-1.3873718294655836E-2</v>
      </c>
      <c r="H42" s="32">
        <f t="shared" si="2"/>
        <v>3.9233557711134057E-2</v>
      </c>
      <c r="I42" s="32">
        <f t="shared" si="2"/>
        <v>5.0331674958540729E-3</v>
      </c>
      <c r="J42" s="32">
        <f t="shared" si="2"/>
        <v>4.9989498004617437E-3</v>
      </c>
      <c r="K42" s="32">
        <f t="shared" si="2"/>
        <v>4.9405974360443783E-3</v>
      </c>
      <c r="L42" s="32">
        <f t="shared" ref="L42:U42" si="3">+L44/L41</f>
        <v>1.099691901408463E-2</v>
      </c>
      <c r="M42" s="32">
        <f t="shared" si="3"/>
        <v>8.4788718257573388E-5</v>
      </c>
      <c r="N42" s="32">
        <f t="shared" si="3"/>
        <v>3.7544109589039785E-3</v>
      </c>
      <c r="O42" s="32">
        <f t="shared" si="3"/>
        <v>2.4186501401307726E-2</v>
      </c>
      <c r="P42" s="32">
        <f t="shared" si="3"/>
        <v>4.9519975224528454E-3</v>
      </c>
      <c r="Q42" s="32">
        <f t="shared" si="3"/>
        <v>5.8621255474452773E-2</v>
      </c>
      <c r="R42" s="32">
        <f t="shared" si="3"/>
        <v>8.6206896551724137E-4</v>
      </c>
      <c r="S42" s="32">
        <f t="shared" si="3"/>
        <v>4.231354642313505E-3</v>
      </c>
      <c r="T42" s="32">
        <f t="shared" si="3"/>
        <v>4.7337278106509544E-3</v>
      </c>
      <c r="U42" s="32">
        <f t="shared" si="3"/>
        <v>9.9635783004325528E-3</v>
      </c>
    </row>
    <row r="43" spans="1:22" hidden="1" x14ac:dyDescent="0.25">
      <c r="A43" s="20"/>
      <c r="B43" s="21">
        <f>+B40/B41</f>
        <v>1.0142852245457663</v>
      </c>
      <c r="C43" s="21"/>
      <c r="D43" s="21">
        <f>+D40/D41</f>
        <v>1.004948367636622</v>
      </c>
      <c r="E43" s="21">
        <f t="shared" ref="E43:M43" si="4">+E40/E41</f>
        <v>1.0162512554784515</v>
      </c>
      <c r="F43" s="21">
        <f t="shared" si="4"/>
        <v>1.0053066327845912</v>
      </c>
      <c r="G43" s="21">
        <f t="shared" si="4"/>
        <v>0.98612628170534411</v>
      </c>
      <c r="H43" s="21">
        <f t="shared" si="4"/>
        <v>1.039233557711134</v>
      </c>
      <c r="I43" s="21">
        <f t="shared" si="4"/>
        <v>1.0050331674958541</v>
      </c>
      <c r="J43" s="21">
        <f t="shared" si="4"/>
        <v>1.0049989498004617</v>
      </c>
      <c r="K43" s="21">
        <f t="shared" si="4"/>
        <v>1.0049405974360444</v>
      </c>
      <c r="L43" s="20"/>
      <c r="M43" s="21">
        <f t="shared" si="4"/>
        <v>1.0000847887182576</v>
      </c>
      <c r="N43" s="21">
        <f t="shared" ref="N43" si="5">+N40/N41</f>
        <v>1.0037544109589041</v>
      </c>
      <c r="O43" s="21">
        <f t="shared" ref="O43" si="6">+O40/O41</f>
        <v>1.0241865014013076</v>
      </c>
      <c r="P43" s="21">
        <f t="shared" ref="P43" si="7">+P40/P41</f>
        <v>1.0049519975224528</v>
      </c>
      <c r="Q43" s="21">
        <f t="shared" ref="Q43" si="8">+Q40/Q41</f>
        <v>1.0586212554744527</v>
      </c>
      <c r="R43" s="21">
        <f t="shared" ref="R43:T43" si="9">+R40/R41</f>
        <v>1.0008620689655172</v>
      </c>
      <c r="S43" s="21">
        <f t="shared" si="9"/>
        <v>1.0042313546423136</v>
      </c>
      <c r="T43" s="21">
        <f t="shared" si="9"/>
        <v>1.004733727810651</v>
      </c>
      <c r="U43" s="6"/>
    </row>
    <row r="44" spans="1:22" ht="21" hidden="1" customHeight="1" x14ac:dyDescent="0.25">
      <c r="A44" s="3"/>
      <c r="B44" s="5">
        <f>B40-B41</f>
        <v>41.670000000000073</v>
      </c>
      <c r="C44" s="5">
        <f>C40-C41</f>
        <v>84.823733959532547</v>
      </c>
      <c r="D44" s="5">
        <f t="shared" ref="D44:K44" si="10">D40-D41</f>
        <v>69.722500000003492</v>
      </c>
      <c r="E44" s="5">
        <f t="shared" si="10"/>
        <v>177.98375000000124</v>
      </c>
      <c r="F44" s="5">
        <f t="shared" si="10"/>
        <v>96.060666666668112</v>
      </c>
      <c r="G44" s="5">
        <f t="shared" si="10"/>
        <v>-128.53999999998632</v>
      </c>
      <c r="H44" s="5">
        <f t="shared" si="10"/>
        <v>467.97787637840702</v>
      </c>
      <c r="I44" s="5">
        <f t="shared" si="10"/>
        <v>18.210000000000036</v>
      </c>
      <c r="J44" s="5">
        <f t="shared" si="10"/>
        <v>23.799999999998363</v>
      </c>
      <c r="K44" s="5">
        <f t="shared" si="10"/>
        <v>81.035679145999893</v>
      </c>
      <c r="L44" s="17">
        <f t="shared" ref="L44:U44" si="11">L40-L41</f>
        <v>74.955000000000837</v>
      </c>
      <c r="M44" s="17">
        <f t="shared" si="11"/>
        <v>0.56316666666680248</v>
      </c>
      <c r="N44" s="17">
        <f t="shared" si="11"/>
        <v>20.555399999999281</v>
      </c>
      <c r="O44" s="17">
        <f t="shared" si="11"/>
        <v>181.22945499999878</v>
      </c>
      <c r="P44" s="17">
        <f t="shared" si="11"/>
        <v>15.990000000000236</v>
      </c>
      <c r="Q44" s="17">
        <f t="shared" si="11"/>
        <v>240.9333600000009</v>
      </c>
      <c r="R44" s="17">
        <f t="shared" si="11"/>
        <v>0.25</v>
      </c>
      <c r="S44" s="17">
        <f t="shared" si="11"/>
        <v>2.7799999999999727</v>
      </c>
      <c r="T44" s="17">
        <f t="shared" si="11"/>
        <v>1.6000000000000227</v>
      </c>
      <c r="U44" s="17">
        <f t="shared" si="11"/>
        <v>1471.6005878172873</v>
      </c>
    </row>
    <row r="45" spans="1:22" x14ac:dyDescent="0.25">
      <c r="A45" s="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2" x14ac:dyDescent="0.25">
      <c r="A46" s="45" t="s">
        <v>55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5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24" customHeight="1" x14ac:dyDescent="0.25">
      <c r="A47" s="46" t="s">
        <v>56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15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x14ac:dyDescent="0.25">
      <c r="A48" s="47" t="s">
        <v>59</v>
      </c>
      <c r="B48" s="48"/>
      <c r="C48" s="48"/>
      <c r="D48" s="48"/>
      <c r="E48" s="48"/>
      <c r="F48" s="48"/>
      <c r="G48" s="48"/>
      <c r="H48" s="48"/>
      <c r="I48" s="48"/>
      <c r="J48" s="48"/>
      <c r="K48" s="49"/>
      <c r="L48" s="15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22.5" customHeight="1" x14ac:dyDescent="0.25">
      <c r="A49" s="50" t="s">
        <v>78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5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x14ac:dyDescent="0.25">
      <c r="A50" s="51" t="s">
        <v>60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15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23.25" customHeight="1" x14ac:dyDescent="0.25">
      <c r="A51" s="52" t="s">
        <v>61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15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x14ac:dyDescent="0.25">
      <c r="A52" s="53" t="s">
        <v>53</v>
      </c>
      <c r="B52" s="54"/>
      <c r="C52" s="54"/>
      <c r="D52" s="54"/>
      <c r="E52" s="55"/>
      <c r="F52" s="55"/>
      <c r="G52" s="55"/>
      <c r="H52" s="55"/>
      <c r="I52" s="55"/>
      <c r="J52" s="55"/>
      <c r="K52" s="55"/>
      <c r="L52" s="15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x14ac:dyDescent="0.25">
      <c r="A53" s="45" t="s">
        <v>62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5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22.8" customHeight="1" x14ac:dyDescent="0.25">
      <c r="A54" s="42" t="s">
        <v>79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22" x14ac:dyDescent="0.25">
      <c r="A55" s="41" t="s">
        <v>63</v>
      </c>
      <c r="B55" s="4"/>
      <c r="C55" s="2"/>
      <c r="D55" s="2"/>
      <c r="E55" s="2"/>
      <c r="F55" s="2"/>
      <c r="G55" s="2"/>
      <c r="H55" s="2"/>
      <c r="I55" s="2"/>
      <c r="J55" s="2"/>
      <c r="K55" s="2"/>
    </row>
    <row r="56" spans="1:22" x14ac:dyDescent="0.25">
      <c r="A56" s="44" t="s">
        <v>64</v>
      </c>
      <c r="B56" s="4"/>
      <c r="C56" s="2"/>
      <c r="D56" s="2"/>
      <c r="E56" s="2"/>
      <c r="F56" s="2"/>
      <c r="G56" s="2"/>
      <c r="H56" s="2"/>
      <c r="I56" s="2"/>
      <c r="J56" s="2"/>
      <c r="K56" s="2"/>
    </row>
    <row r="57" spans="1:22" x14ac:dyDescent="0.25">
      <c r="A57" s="43" t="s">
        <v>65</v>
      </c>
      <c r="B57" s="4"/>
      <c r="C57" s="2"/>
      <c r="D57" s="2"/>
      <c r="E57" s="2"/>
      <c r="F57" s="2"/>
      <c r="G57" s="2"/>
      <c r="H57" s="2"/>
      <c r="I57" s="2"/>
      <c r="J57" s="2"/>
      <c r="K57" s="2"/>
    </row>
    <row r="58" spans="1:22" ht="23.25" customHeight="1" x14ac:dyDescent="0.25"/>
    <row r="59" spans="1:22" x14ac:dyDescent="0.25">
      <c r="A59" s="19" t="s">
        <v>66</v>
      </c>
      <c r="B59"/>
      <c r="C59"/>
      <c r="D59"/>
    </row>
    <row r="60" spans="1:22" x14ac:dyDescent="0.25">
      <c r="B60"/>
      <c r="C60"/>
      <c r="D60"/>
    </row>
    <row r="61" spans="1:22" x14ac:dyDescent="0.25">
      <c r="A61" s="33" t="s">
        <v>92</v>
      </c>
      <c r="B61" s="34" t="s">
        <v>2</v>
      </c>
      <c r="C61" s="34" t="s">
        <v>3</v>
      </c>
      <c r="D61" s="34" t="s">
        <v>81</v>
      </c>
      <c r="E61" s="34" t="s">
        <v>4</v>
      </c>
      <c r="F61" s="34" t="s">
        <v>5</v>
      </c>
      <c r="G61" s="34" t="s">
        <v>33</v>
      </c>
      <c r="H61" s="34" t="s">
        <v>6</v>
      </c>
      <c r="I61" s="35" t="s">
        <v>0</v>
      </c>
    </row>
    <row r="62" spans="1:22" x14ac:dyDescent="0.25">
      <c r="A62" s="29" t="s">
        <v>28</v>
      </c>
      <c r="B62" s="40">
        <v>16</v>
      </c>
      <c r="C62" s="40"/>
      <c r="D62" s="40"/>
      <c r="E62" s="40"/>
      <c r="F62" s="40">
        <v>3</v>
      </c>
      <c r="G62" s="40"/>
      <c r="H62" s="40"/>
      <c r="I62" s="36">
        <f t="shared" ref="I62:I66" si="12">SUM(B62:H62)</f>
        <v>19</v>
      </c>
    </row>
    <row r="63" spans="1:22" x14ac:dyDescent="0.25">
      <c r="A63" s="29" t="s">
        <v>39</v>
      </c>
      <c r="B63" s="39"/>
      <c r="C63" s="39"/>
      <c r="D63" s="39"/>
      <c r="E63" s="39">
        <v>9</v>
      </c>
      <c r="F63" s="39"/>
      <c r="G63" s="39">
        <v>4</v>
      </c>
      <c r="H63" s="39">
        <v>9</v>
      </c>
      <c r="I63" s="36">
        <f t="shared" si="12"/>
        <v>22</v>
      </c>
    </row>
    <row r="64" spans="1:22" x14ac:dyDescent="0.25">
      <c r="A64" s="29" t="s">
        <v>43</v>
      </c>
      <c r="B64" s="39"/>
      <c r="C64" s="39">
        <v>8</v>
      </c>
      <c r="D64" s="39">
        <v>13.5</v>
      </c>
      <c r="E64" s="39"/>
      <c r="F64" s="39"/>
      <c r="G64" s="39"/>
      <c r="H64" s="39"/>
      <c r="I64" s="36">
        <f t="shared" si="12"/>
        <v>21.5</v>
      </c>
    </row>
    <row r="65" spans="1:9" x14ac:dyDescent="0.25">
      <c r="A65" s="37" t="s">
        <v>0</v>
      </c>
      <c r="B65" s="38">
        <f>SUM(B62:B64)</f>
        <v>16</v>
      </c>
      <c r="C65" s="38">
        <f>SUM(C62:C64)</f>
        <v>8</v>
      </c>
      <c r="D65" s="38">
        <f>SUM(D62:D64)</f>
        <v>13.5</v>
      </c>
      <c r="E65" s="38">
        <f>SUM(E62:E64)</f>
        <v>9</v>
      </c>
      <c r="F65" s="38">
        <f>SUM(F62:F64)</f>
        <v>3</v>
      </c>
      <c r="G65" s="38">
        <f>SUM(G62:G64)</f>
        <v>4</v>
      </c>
      <c r="H65" s="38">
        <f>SUM(H62:H64)</f>
        <v>9</v>
      </c>
      <c r="I65" s="36">
        <f t="shared" si="12"/>
        <v>62.5</v>
      </c>
    </row>
    <row r="66" spans="1:9" x14ac:dyDescent="0.25">
      <c r="A66" s="37" t="s">
        <v>1</v>
      </c>
      <c r="B66" s="38">
        <v>16</v>
      </c>
      <c r="C66" s="38">
        <v>8</v>
      </c>
      <c r="D66" s="38">
        <v>0</v>
      </c>
      <c r="E66" s="38">
        <v>9</v>
      </c>
      <c r="F66" s="38">
        <v>3</v>
      </c>
      <c r="G66" s="38">
        <v>4</v>
      </c>
      <c r="H66" s="38">
        <v>9</v>
      </c>
      <c r="I66" s="36">
        <f t="shared" si="12"/>
        <v>49</v>
      </c>
    </row>
    <row r="67" spans="1:9" x14ac:dyDescent="0.25">
      <c r="A67"/>
      <c r="B67"/>
      <c r="C67"/>
      <c r="D67"/>
    </row>
    <row r="68" spans="1:9" x14ac:dyDescent="0.25">
      <c r="A68" s="12" t="s">
        <v>2</v>
      </c>
      <c r="B68" s="12" t="s">
        <v>67</v>
      </c>
      <c r="C68" s="13"/>
      <c r="D68" s="13"/>
      <c r="E68" s="13"/>
      <c r="F68" s="13"/>
      <c r="G68" s="13"/>
    </row>
    <row r="69" spans="1:9" x14ac:dyDescent="0.25">
      <c r="A69" s="12" t="s">
        <v>68</v>
      </c>
      <c r="B69" s="12" t="s">
        <v>69</v>
      </c>
      <c r="C69" s="13"/>
      <c r="D69" s="13"/>
      <c r="E69" s="13"/>
      <c r="F69" s="13"/>
      <c r="G69" s="13"/>
    </row>
    <row r="70" spans="1:9" x14ac:dyDescent="0.25">
      <c r="A70" s="12" t="s">
        <v>81</v>
      </c>
      <c r="B70" s="12" t="s">
        <v>82</v>
      </c>
      <c r="C70" s="13"/>
      <c r="D70" s="13"/>
      <c r="E70" s="13"/>
      <c r="F70" s="13"/>
      <c r="G70" s="13"/>
    </row>
    <row r="71" spans="1:9" x14ac:dyDescent="0.25">
      <c r="A71" s="12" t="s">
        <v>70</v>
      </c>
      <c r="B71" s="12" t="s">
        <v>71</v>
      </c>
      <c r="C71" s="13"/>
      <c r="D71" s="13"/>
      <c r="E71" s="13"/>
      <c r="F71" s="13"/>
      <c r="G71" s="13"/>
    </row>
    <row r="72" spans="1:9" x14ac:dyDescent="0.25">
      <c r="A72" s="12" t="s">
        <v>72</v>
      </c>
      <c r="B72" s="12" t="s">
        <v>73</v>
      </c>
      <c r="C72" s="13"/>
      <c r="D72" s="13"/>
      <c r="E72" s="13"/>
      <c r="F72" s="13"/>
      <c r="G72" s="13"/>
    </row>
    <row r="73" spans="1:9" x14ac:dyDescent="0.25">
      <c r="A73" s="12" t="s">
        <v>74</v>
      </c>
      <c r="B73" s="14" t="s">
        <v>76</v>
      </c>
      <c r="C73" s="13"/>
      <c r="D73" s="13"/>
      <c r="E73" s="13"/>
      <c r="F73" s="13"/>
      <c r="G73" s="13"/>
    </row>
    <row r="74" spans="1:9" x14ac:dyDescent="0.25">
      <c r="A74" s="12" t="s">
        <v>75</v>
      </c>
      <c r="B74" s="14" t="s">
        <v>77</v>
      </c>
      <c r="C74" s="13"/>
      <c r="D74" s="13"/>
      <c r="E74" s="13"/>
      <c r="F74" s="13"/>
      <c r="G74" s="13"/>
    </row>
  </sheetData>
  <mergeCells count="7">
    <mergeCell ref="A47:K47"/>
    <mergeCell ref="A49:K49"/>
    <mergeCell ref="A51:K51"/>
    <mergeCell ref="A54:K54"/>
    <mergeCell ref="A4:A5"/>
    <mergeCell ref="B4:K4"/>
    <mergeCell ref="L4:U4"/>
  </mergeCells>
  <pageMargins left="0.31496062992125984" right="0.31496062992125984" top="0.35433070866141736" bottom="0.35433070866141736" header="0.31496062992125984" footer="0.31496062992125984"/>
  <pageSetup paperSize="9" orientation="portrait" r:id="rId1"/>
  <headerFooter differentFirst="1">
    <oddFooter>&amp;CPàgina &amp;P</oddFooter>
  </headerFooter>
  <webPublishItems count="1">
    <webPublishItem id="4634" divId="1_10_1_4634" sourceType="range" sourceRef="A1:U75" destinationFile="\\reid\inetpub\gpaqssl\lldades\indicadors\2021\1_10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centres </vt:lpstr>
      <vt:lpstr>'centres 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2021-06-29T08:34:01Z</cp:lastPrinted>
  <dcterms:created xsi:type="dcterms:W3CDTF">2003-10-22T15:29:05Z</dcterms:created>
  <dcterms:modified xsi:type="dcterms:W3CDTF">2021-09-28T10:16:17Z</dcterms:modified>
</cp:coreProperties>
</file>